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23040" windowHeight="9384"/>
  </bookViews>
  <sheets>
    <sheet name="Партнеры WABCO " sheetId="1" r:id="rId1"/>
    <sheet name="Контакты представителей WABCO" sheetId="2" r:id="rId2"/>
    <sheet name="Update" sheetId="3" r:id="rId3"/>
  </sheets>
  <definedNames>
    <definedName name="_xlnm._FilterDatabase" localSheetId="2" hidden="1">Update!$A$1:$B$15</definedName>
    <definedName name="_xlnm._FilterDatabase" localSheetId="0" hidden="1">'Партнеры WABCO '!$A$13:$D$25</definedName>
  </definedNames>
  <calcPr calcId="152511"/>
</workbook>
</file>

<file path=xl/calcChain.xml><?xml version="1.0" encoding="utf-8"?>
<calcChain xmlns="http://schemas.openxmlformats.org/spreadsheetml/2006/main">
  <c r="E715" i="1" l="1"/>
  <c r="E554" i="1"/>
  <c r="E511" i="1"/>
  <c r="D290" i="1"/>
  <c r="D237" i="1"/>
  <c r="D113" i="1"/>
  <c r="D112" i="1"/>
  <c r="D229" i="1"/>
  <c r="D8" i="1" l="1"/>
  <c r="D199" i="1" l="1"/>
  <c r="D381" i="1" l="1"/>
  <c r="D390" i="1"/>
  <c r="E763" i="1"/>
  <c r="D6" i="1" l="1"/>
  <c r="D10" i="1"/>
  <c r="E768" i="1" l="1"/>
  <c r="E748" i="1"/>
  <c r="E739" i="1"/>
  <c r="E697" i="1"/>
  <c r="E669" i="1"/>
  <c r="E652" i="1"/>
  <c r="E611" i="1"/>
  <c r="E604" i="1"/>
  <c r="E586" i="1"/>
  <c r="E512" i="1"/>
  <c r="E504" i="1"/>
  <c r="E500" i="1"/>
  <c r="E496" i="1"/>
  <c r="E492" i="1"/>
  <c r="E488" i="1"/>
  <c r="E477" i="1"/>
  <c r="E458" i="1"/>
  <c r="E454" i="1"/>
  <c r="E448" i="1"/>
  <c r="E443" i="1"/>
  <c r="E439" i="1"/>
  <c r="E435" i="1"/>
  <c r="E425" i="1"/>
  <c r="E412" i="1"/>
  <c r="E396" i="1"/>
  <c r="E395" i="1"/>
  <c r="D359" i="1"/>
  <c r="D338" i="1"/>
  <c r="D324" i="1"/>
  <c r="D269" i="1"/>
  <c r="D166" i="1"/>
  <c r="D106" i="1"/>
  <c r="D102" i="1"/>
  <c r="D98" i="1"/>
  <c r="D94" i="1"/>
  <c r="D89" i="1"/>
  <c r="D83" i="1"/>
  <c r="D78" i="1"/>
  <c r="D70" i="1"/>
  <c r="D60" i="1"/>
  <c r="D55" i="1"/>
  <c r="D49" i="1"/>
  <c r="D45" i="1"/>
  <c r="D40" i="1"/>
  <c r="D35" i="1"/>
  <c r="D27" i="1"/>
  <c r="D14" i="1"/>
  <c r="D13" i="1"/>
  <c r="B6" i="1"/>
</calcChain>
</file>

<file path=xl/sharedStrings.xml><?xml version="1.0" encoding="utf-8"?>
<sst xmlns="http://schemas.openxmlformats.org/spreadsheetml/2006/main" count="3086" uniqueCount="1941">
  <si>
    <t>Москва</t>
  </si>
  <si>
    <t>МКАД, 86 км, владение 13а</t>
  </si>
  <si>
    <t>Москва, Зеленоград</t>
  </si>
  <si>
    <t>пр-т Генерала Алексеева, д. 42, стр.1</t>
  </si>
  <si>
    <t>+7 (495) 739-62-01, +7 (495) 739-62-02</t>
  </si>
  <si>
    <t>2-ая Мелитопольская ул., владение 4а</t>
  </si>
  <si>
    <t>+7 (495) 276-11-17</t>
  </si>
  <si>
    <t>ул. Шумкина, д. 14</t>
  </si>
  <si>
    <t>+7 (495) 651-95-04, +7 (495) 651-95-05</t>
  </si>
  <si>
    <t>ул. Выборгская, 22, стр. 7</t>
  </si>
  <si>
    <t>+7 (495) 782-25-10</t>
  </si>
  <si>
    <t>Московская обл., г. Котельники</t>
  </si>
  <si>
    <t>Дзержинское ш., 4/2</t>
  </si>
  <si>
    <t>+7 (495) 500-35-85, +7 (495) 660-02-77</t>
  </si>
  <si>
    <t>Московская обл., г. Мытищи</t>
  </si>
  <si>
    <t>Осташковское ш., вл. 5, стр.1</t>
  </si>
  <si>
    <t>Город / Населённый пункт</t>
  </si>
  <si>
    <t>Название</t>
  </si>
  <si>
    <t>Адрес</t>
  </si>
  <si>
    <t>Телефон</t>
  </si>
  <si>
    <t>ДИЛЕРЫ WABCO</t>
  </si>
  <si>
    <t>ЦЕНТРАЛЬНЫЙ ФЕДЕРАЛЬНЫЙ ОКРУГ</t>
  </si>
  <si>
    <t>Тверь</t>
  </si>
  <si>
    <t>Санкт-Петербург</t>
  </si>
  <si>
    <t>поселок Шушары, 2-й Бадаевский проезд, дом 3, корпус 1</t>
  </si>
  <si>
    <t>+7 (812) 324-12-90</t>
  </si>
  <si>
    <t>поселок Петро-Славянка, ул. Софийская, дом 96, корп. 2, литера А.</t>
  </si>
  <si>
    <t>+7 (812) 372-50-37</t>
  </si>
  <si>
    <t>+7 (812) 611-02-03</t>
  </si>
  <si>
    <t>Калининград</t>
  </si>
  <si>
    <t>ул. Дзержинского, д. 244</t>
  </si>
  <si>
    <t>+7 (4012) 73-20-09</t>
  </si>
  <si>
    <t>СЕВЕРО-ЗАПАДНЫЙ ФЕДЕРАЛЬНЫЙ ОКРУГ</t>
  </si>
  <si>
    <t>ЮЖНЫЙ ФЕДЕРАЛЬНЫЙ ОКРУГ</t>
  </si>
  <si>
    <t>Краснодар</t>
  </si>
  <si>
    <t>ул. Новороссийская, д.102 литера В</t>
  </si>
  <si>
    <t>+7 (800) 333-04-40, +7 (861) 260-52-15</t>
  </si>
  <si>
    <t>Ростов-на-Дону</t>
  </si>
  <si>
    <t>1054 км. Трассы М4</t>
  </si>
  <si>
    <t>+7 (863) 265-88-15, +7 (863) 505-99-01</t>
  </si>
  <si>
    <t>ПРИВОЛЖСКИЙ ФЕДЕРАЛЬНЫЙ ОКРУГ</t>
  </si>
  <si>
    <t>Набережные Челны</t>
  </si>
  <si>
    <t>ул. Низаметдинова, д. 8</t>
  </si>
  <si>
    <t>+7 (8552) 46-27-30, +7 (8552) 44-08-24</t>
  </si>
  <si>
    <t>Промкомзона-2, здание ОАО КИП Мастер</t>
  </si>
  <si>
    <t>+7 (8552) 53-47-30, +7 (8552) 53-47-31</t>
  </si>
  <si>
    <t>УРАЛЬСКИЙ ФЕДЕРАЛЬНЫЙ ОКРУГ</t>
  </si>
  <si>
    <t xml:space="preserve">Челябинск </t>
  </si>
  <si>
    <t>Троицкий тракт, д. 72Б</t>
  </si>
  <si>
    <t>СИБИРСКИЙ ФЕДЕРАЛЬНЫЙ ОКРУГ</t>
  </si>
  <si>
    <t>Новосибирск</t>
  </si>
  <si>
    <t>ул. Малыгина, д. 13/1 к2</t>
  </si>
  <si>
    <t>Томск</t>
  </si>
  <si>
    <t>ул. Ракетная, д. 19</t>
  </si>
  <si>
    <t>ДАЛЬНЕВОСТОЧНЫЙ ФЕДЕРАЛЬНЫЙ ОКРУГ</t>
  </si>
  <si>
    <t>Комсомольск-на-Амуре</t>
  </si>
  <si>
    <t>Артем</t>
  </si>
  <si>
    <t>+7 (423) 246-08-41</t>
  </si>
  <si>
    <t>Киев</t>
  </si>
  <si>
    <t>ул. Закревского, д. 16</t>
  </si>
  <si>
    <t>+380 (44) 239-14-59, +380 (44) 536-09-39</t>
  </si>
  <si>
    <t>Киевская обл. с. Горенка, ул. Садовая, д. 20</t>
  </si>
  <si>
    <t>+380 (44) 593-82-87</t>
  </si>
  <si>
    <t>Харьков</t>
  </si>
  <si>
    <t>Московский пр-т, д. 96</t>
  </si>
  <si>
    <t>+380 (57) 771-45-20</t>
  </si>
  <si>
    <t>пр. Л. Ландау, д. 2-К</t>
  </si>
  <si>
    <t>+38 (057) 728-10-84</t>
  </si>
  <si>
    <t>Харьковская обл.</t>
  </si>
  <si>
    <t>пгт. Васищево, ул. Промышленная, д. 1</t>
  </si>
  <si>
    <t>+380 (57) 713-69-02</t>
  </si>
  <si>
    <t>Черляны</t>
  </si>
  <si>
    <t>+38 (032) 315-13-42</t>
  </si>
  <si>
    <t>Николаев</t>
  </si>
  <si>
    <t>пр-т Героев Сталинграда, д. 113/1</t>
  </si>
  <si>
    <t>+38 (056) 377-61-17</t>
  </si>
  <si>
    <t>Минск</t>
  </si>
  <si>
    <t>ул. Притыцкого, д. 62, корп.9</t>
  </si>
  <si>
    <t>+375 (17) 308 -00-00</t>
  </si>
  <si>
    <t>п/у Колядичи, ул. Бабушкина, д. 25</t>
  </si>
  <si>
    <t>+375 (17) 291-91-54</t>
  </si>
  <si>
    <t>ул. Бабушкина, д. 90</t>
  </si>
  <si>
    <t>+375 (17) 291-88-03, +375 (17) 291-88-04</t>
  </si>
  <si>
    <t>а.г. Щомыслица, 19/А4</t>
  </si>
  <si>
    <t>+375 (17) 388 02 59</t>
  </si>
  <si>
    <t>Алматы</t>
  </si>
  <si>
    <t>пр. Рыскулова, д. 57В</t>
  </si>
  <si>
    <t>+7 (7273) 12-21-33, +7 (7273) 12-21-44</t>
  </si>
  <si>
    <t>Кульджинский тракт, д. 4А</t>
  </si>
  <si>
    <t>+7 (727) 356-05-60</t>
  </si>
  <si>
    <t>Баку</t>
  </si>
  <si>
    <t>ул. А. Алекберова, д. 13А -17, 510 квартал</t>
  </si>
  <si>
    <t>+994 (12) 498-12-65</t>
  </si>
  <si>
    <t>+99 (451) 827-77-33</t>
  </si>
  <si>
    <t>Ташкент</t>
  </si>
  <si>
    <t>GERUS-Service GmbH</t>
  </si>
  <si>
    <t>ул. Лашкарлар, д. 48</t>
  </si>
  <si>
    <t>+998 (98) 126-94-40, +998 (98) 123-4940</t>
  </si>
  <si>
    <t>Ереван</t>
  </si>
  <si>
    <t>ул. Шираки, д. 74</t>
  </si>
  <si>
    <t>+374 (10) 57-37-60</t>
  </si>
  <si>
    <t>Тбилиси</t>
  </si>
  <si>
    <t>+995 (32) 24-44-44</t>
  </si>
  <si>
    <t xml:space="preserve">Бишкек </t>
  </si>
  <si>
    <t>ул. Киевская, д. 159-62</t>
  </si>
  <si>
    <t>+996 (312) 61-04-27</t>
  </si>
  <si>
    <t>Грюнберг штрассе, д. 40</t>
  </si>
  <si>
    <t>Кишинев</t>
  </si>
  <si>
    <t>ул. Варница, д. 8</t>
  </si>
  <si>
    <t>+373 (22) 40-71-93</t>
  </si>
  <si>
    <t>РОССИЙСКАЯ ФЕДЕРАЦИЯ</t>
  </si>
  <si>
    <t>УКРАИНА</t>
  </si>
  <si>
    <t>БЕЛАРУСЬ</t>
  </si>
  <si>
    <t>КАЗАХСТАН</t>
  </si>
  <si>
    <t>КИРГИЗСТАН</t>
  </si>
  <si>
    <t>АЗЕРБАЙДЖАН</t>
  </si>
  <si>
    <t>УЗБЕКИСТАН</t>
  </si>
  <si>
    <t>АРМЕНИЯ</t>
  </si>
  <si>
    <t>ГРУЗИЯ</t>
  </si>
  <si>
    <t>МОЛДОВА</t>
  </si>
  <si>
    <t>WABCO-SHOP АВТОРИЗОВАННЫЕ МАГАЗИНЫ</t>
  </si>
  <si>
    <t>пос. Развилка, ТК ФИЛИН, 23 км МКАД, внешняя сторона, пав.2</t>
  </si>
  <si>
    <t>+7 (495) 276-11-17 доб. 6260, 6262, 6263</t>
  </si>
  <si>
    <t>31 км МКАД внешняя сторона , ТК АВТО-31, пав А1-2</t>
  </si>
  <si>
    <t>+7 (495) 276-11-17 доб. 2005, 2009, 2017, 2034, 2041, 2045</t>
  </si>
  <si>
    <t>32 км МКАД внешняя сторона, АГМ "ТРАК-32", пав. 2-23</t>
  </si>
  <si>
    <t>+7 (495) 276-11-17 доб. 6321, 6330, 6331</t>
  </si>
  <si>
    <t>Московская область, Раменский р-н.</t>
  </si>
  <si>
    <t>ул. Старорязанская, д. 16</t>
  </si>
  <si>
    <t>+7 (495) 234-68-73</t>
  </si>
  <si>
    <t>80-й км МКАД внутренняя сторона, Рынок ТЕНЭК, пав.1</t>
  </si>
  <si>
    <t>+7 (495) 276-11-17 доб. 6810, 6811, 6813, 6814</t>
  </si>
  <si>
    <t>ул. 2-я Мелитопольская, вл. 4А (магазин при офисе)</t>
  </si>
  <si>
    <t>+7 (495) 276-11-17 доб. 4400, 4401, 4406, 4408</t>
  </si>
  <si>
    <t>Группа компаний «Фостерс»</t>
  </si>
  <si>
    <t xml:space="preserve">2-й Южнопортовый пр., д. 14/22 </t>
  </si>
  <si>
    <t>Москва, г. Зеленоград</t>
  </si>
  <si>
    <t>пр-т. Генерала Алексеева, д. 42, стр.1</t>
  </si>
  <si>
    <t>Московская обл.</t>
  </si>
  <si>
    <t>Домодедовский р-н, 32 км. Автодороги М-4 «Дон», ТК "Грузовые запчасти"</t>
  </si>
  <si>
    <t>+7 (495) 276-11-17 доб. 6061, 6060</t>
  </si>
  <si>
    <t>Московская обл., г. Балашиха</t>
  </si>
  <si>
    <t>Московская обл., г. Голицино</t>
  </si>
  <si>
    <t>Одинцовский р-н, д. Кобяково, ул. Центральная, д. 29</t>
  </si>
  <si>
    <t>+7 (495) 276-11-17 доб. 6031, 6032, 6033, 6034</t>
  </si>
  <si>
    <t>Московская обл., г. Химки</t>
  </si>
  <si>
    <t xml:space="preserve">+7 (495) 287-39-52 </t>
  </si>
  <si>
    <t>ТракCервис (г. Химки)</t>
  </si>
  <si>
    <t>+7 (495) 276-11-17 доб. 6002, 6004, 6006, 6007</t>
  </si>
  <si>
    <t>+7 (495) 276-11-17 доб. 6090, 6091, 6092, 6093</t>
  </si>
  <si>
    <t>+7 (495) 548-24-88</t>
  </si>
  <si>
    <t>32 км МКАД, Торговый комплекс  ТРАК 32, павильон 2-27</t>
  </si>
  <si>
    <t>+7 (495) 664-20-54</t>
  </si>
  <si>
    <t>43 км МКАД (внешняя сторона) с.п. Мосрентген вл. 1</t>
  </si>
  <si>
    <t>+7 (495) 424-32-77</t>
  </si>
  <si>
    <t>Иваново</t>
  </si>
  <si>
    <t>ул. Станкостроителей, д.  24</t>
  </si>
  <si>
    <t>+7 (4932) 77-32-60</t>
  </si>
  <si>
    <t>Белгород</t>
  </si>
  <si>
    <t>ул. Корочанская, д. 43</t>
  </si>
  <si>
    <t>+7 (4722) 50-01-28, +7 (4722) 50-53-53</t>
  </si>
  <si>
    <t>Брянск</t>
  </si>
  <si>
    <t>ул. Фрунзе, д. 64А</t>
  </si>
  <si>
    <t>+7 (4832) 92-28-38</t>
  </si>
  <si>
    <t>Кострома</t>
  </si>
  <si>
    <t>ул. 2-ая Волжская, д. 7</t>
  </si>
  <si>
    <t>+7 (4942) 62-08-28</t>
  </si>
  <si>
    <t>Рязань</t>
  </si>
  <si>
    <t>Окружная дорога, 189 км, стр. 8 (парковка Надежда)</t>
  </si>
  <si>
    <t xml:space="preserve">+7 (4912) 24-16-09, +7 (4912) 24-16-10 </t>
  </si>
  <si>
    <t>Липецк</t>
  </si>
  <si>
    <t>ул. Фанерная, д. 5</t>
  </si>
  <si>
    <t>+7 (4742) 43-43-45, 50-65-00, 43-48-11, 43-54-30, +7 (909) 220-99-06</t>
  </si>
  <si>
    <t>Ярославль</t>
  </si>
  <si>
    <t>ул. Магистральная, д. 28</t>
  </si>
  <si>
    <t xml:space="preserve">Орел </t>
  </si>
  <si>
    <t>ИП Черникова</t>
  </si>
  <si>
    <t>ул. Комсомольская, д. 279</t>
  </si>
  <si>
    <t>+7 (4862) 78-05-40</t>
  </si>
  <si>
    <t>Курск</t>
  </si>
  <si>
    <t>ул. 50 Лет Октября, д. 116 д</t>
  </si>
  <si>
    <t>+7 (4712) 73-57-77</t>
  </si>
  <si>
    <t>Тула</t>
  </si>
  <si>
    <t xml:space="preserve">ИП Родионова С.А.    </t>
  </si>
  <si>
    <t>+7 (4872) 37-08-15, +7 (910) 701-71-81</t>
  </si>
  <si>
    <t>Смоленск</t>
  </si>
  <si>
    <t>ул. Кашена, д. 14Б</t>
  </si>
  <si>
    <t>+7 (4812) 27-19-53</t>
  </si>
  <si>
    <t>Московская область, г. Котельники</t>
  </si>
  <si>
    <t>Московская область, г. Балашиха</t>
  </si>
  <si>
    <t>Московская область, Ногинский р-н.</t>
  </si>
  <si>
    <t>52-й км автодороги Москва - Нижний Новгород, ТК "Подмосковье"</t>
  </si>
  <si>
    <t>Московская область, Наро-Фоминский р-н.</t>
  </si>
  <si>
    <t>д. Софьино, д. 213с</t>
  </si>
  <si>
    <t>Воронеж</t>
  </si>
  <si>
    <t>Воронежская область, с. Новая Усмань, ул. Ростовская, д. 2</t>
  </si>
  <si>
    <t>+7 (473) 233-17-67</t>
  </si>
  <si>
    <t>ул. Солнечная, д. 13</t>
  </si>
  <si>
    <t>п. Шушары, ул. Железнодорожная, д. 9</t>
  </si>
  <si>
    <t xml:space="preserve">+7 (812) 406-93-64 </t>
  </si>
  <si>
    <t>Ленинградская область, Кингисепп</t>
  </si>
  <si>
    <t>Кингисепп, ул. Карла Маркса, д. 44а</t>
  </si>
  <si>
    <t>Вологда</t>
  </si>
  <si>
    <t>+7 (8172) 512-020</t>
  </si>
  <si>
    <t>Московское шосее, 16/1</t>
  </si>
  <si>
    <t>+7 (812) 600-17-27, +7 (812) 373-54-35</t>
  </si>
  <si>
    <t>п. Шушары, 2-й Бадаевский проезд, 3</t>
  </si>
  <si>
    <t>+7 (812) 339-54-99</t>
  </si>
  <si>
    <t>п. Шушары, ГТ "Руслан", ул. Поселковая, д. 12</t>
  </si>
  <si>
    <t>Ленинградская область, Выборг</t>
  </si>
  <si>
    <t>Парнас, ул. Домостроительная, д. 4</t>
  </si>
  <si>
    <t>пр-т. Девятого января, д. 19</t>
  </si>
  <si>
    <t>просп. Девятого Января, д. 57</t>
  </si>
  <si>
    <t>+7 (812) 336-25-67</t>
  </si>
  <si>
    <t>ул. Белорусская, д. 4</t>
  </si>
  <si>
    <t>пр-т. Маршала Жукова, д. 76, корп.2, лит. А</t>
  </si>
  <si>
    <t>Ленинградская область, Луга</t>
  </si>
  <si>
    <t>ул. Победы, д. 4а</t>
  </si>
  <si>
    <t>Ленинградская область, Ям-Ижора</t>
  </si>
  <si>
    <t>Ленинградский пр-т,  д. 7</t>
  </si>
  <si>
    <t>Ленинградская область, Кириши</t>
  </si>
  <si>
    <t>Кириши, ул. Нефтехимиков, д. 2</t>
  </si>
  <si>
    <t>1а микрорайон, д. 46/2</t>
  </si>
  <si>
    <t xml:space="preserve">Гурьевский район, пос. Поддубное, ул. В. Мазурика, д. 1 </t>
  </si>
  <si>
    <t>+7 (4012) 31-00-93</t>
  </si>
  <si>
    <t>Псков</t>
  </si>
  <si>
    <t xml:space="preserve">ИП Торроп В.К.  </t>
  </si>
  <si>
    <t>ул. Набат, д. 3</t>
  </si>
  <si>
    <t>+7 (8112) 72-71-27, +7 (8112) 75-22-75</t>
  </si>
  <si>
    <t>+7 (8112) 72-36-72</t>
  </si>
  <si>
    <t>Петрозаводск</t>
  </si>
  <si>
    <t>ул. Пограничная, д. 20</t>
  </si>
  <si>
    <t>+7 (8142) 56-98-88</t>
  </si>
  <si>
    <t>ул. Боровая, д. 10В</t>
  </si>
  <si>
    <t>+7 (8142) 44-44-44</t>
  </si>
  <si>
    <t>ул. Новосулажгорская, 22а</t>
  </si>
  <si>
    <t>+7 (8142) 56-99-99, +7 (8142) 59-95-05</t>
  </si>
  <si>
    <t>Сыктывкар</t>
  </si>
  <si>
    <t xml:space="preserve">ИП Черных   </t>
  </si>
  <si>
    <t>ул. Гаражная, д. 25</t>
  </si>
  <si>
    <t xml:space="preserve">+7 (8212) 24-21-79, +7 (908) 717-95-93 </t>
  </si>
  <si>
    <t>Выборг</t>
  </si>
  <si>
    <t>ул. Рубероидная, д. 20</t>
  </si>
  <si>
    <t>455 км. трассы Москва-Архангельск</t>
  </si>
  <si>
    <t>+7 (8172) 58-02-44, +7 (921) 238-0244</t>
  </si>
  <si>
    <t>Мурманск</t>
  </si>
  <si>
    <t>Мурманская обл., Кольский р-н, г. Кола, пер. Желтая Гора, д. 1</t>
  </si>
  <si>
    <t>+7 (8152) 21-08-10</t>
  </si>
  <si>
    <t>Мурманск, Кольский пр., д. 110А</t>
  </si>
  <si>
    <t>+7 (4852) 67-05-49</t>
  </si>
  <si>
    <t>Великий Новгород</t>
  </si>
  <si>
    <t>Пер. Базовый, д. 6</t>
  </si>
  <si>
    <t>+7 (8162) 50-07-00</t>
  </si>
  <si>
    <t>Калининградская обл., г. Черняховск</t>
  </si>
  <si>
    <t xml:space="preserve">ИП Фанковский   </t>
  </si>
  <si>
    <t>Гусевское ш., д. 9</t>
  </si>
  <si>
    <t>+7 (911) 476-33-22</t>
  </si>
  <si>
    <t>Волгоград</t>
  </si>
  <si>
    <t>пр. Волжский, д. 4к</t>
  </si>
  <si>
    <t>+7 (8442) 27-04-52, +7 (937) 717-17-31</t>
  </si>
  <si>
    <t>Ростовская обл., Аксай</t>
  </si>
  <si>
    <t>Ростовская обл.</t>
  </si>
  <si>
    <t>1054 км. трассы М4</t>
  </si>
  <si>
    <t>+7 (863) 265-88-08, +7 (863) 265-88-15</t>
  </si>
  <si>
    <t>ул. Западная, д. 1</t>
  </si>
  <si>
    <t>+7 (863) 265-88-06</t>
  </si>
  <si>
    <t>Ростовская обл., Аксайский р-н.</t>
  </si>
  <si>
    <t>В границах плана СХПК колхоз «Заря», поле № 44</t>
  </si>
  <si>
    <t>+7 (863) 203-79-81</t>
  </si>
  <si>
    <t>ул. Малиновсого, д. 11/1</t>
  </si>
  <si>
    <t>+7 (863) 292-88-80, +7 (863) 292-88-88</t>
  </si>
  <si>
    <t>пр. Королева, д. 11А</t>
  </si>
  <si>
    <t>+7 (862) 299-67-15</t>
  </si>
  <si>
    <t xml:space="preserve">Ростовская обл., г. Каменск-Шахтинский </t>
  </si>
  <si>
    <t>932 км. трассы М4</t>
  </si>
  <si>
    <t>+7 (86365) 4-48-58, +7 (961) 404-99-00</t>
  </si>
  <si>
    <t>Краснодарский край, Белореченск</t>
  </si>
  <si>
    <t>ул. Первомайская, д. 176</t>
  </si>
  <si>
    <t>Краснодарский край, Динская</t>
  </si>
  <si>
    <t>ул. Крайняя, д. 1</t>
  </si>
  <si>
    <t>ул. Крайняя, д. 8</t>
  </si>
  <si>
    <t>+7 (909) 458-80-12</t>
  </si>
  <si>
    <t>ул. 2-я Российская, д.162/1</t>
  </si>
  <si>
    <t>+7 (918) 468-66-32</t>
  </si>
  <si>
    <t>ул. Уральская, д. 99</t>
  </si>
  <si>
    <t>ул. Шевченко, д. 152/4</t>
  </si>
  <si>
    <t>+7 (861) 238-86-09</t>
  </si>
  <si>
    <t xml:space="preserve">ИП Овсяников В.М.  </t>
  </si>
  <si>
    <t>ул. Соколова, д. 66/2</t>
  </si>
  <si>
    <t>+7 (861) 258-25-15, +7 (918) 158-32-99</t>
  </si>
  <si>
    <t>Новороссийск</t>
  </si>
  <si>
    <t>ул. Золотая рыбка, д.  22А</t>
  </si>
  <si>
    <t>п. Владимировка, ул. Кирова, д. 65</t>
  </si>
  <si>
    <t>+7 (8617) 30-00-01</t>
  </si>
  <si>
    <t>Минеральные воды</t>
  </si>
  <si>
    <t>ул. Советская, д. 49</t>
  </si>
  <si>
    <t>+7 (87922) 5-05-02</t>
  </si>
  <si>
    <t>Ставрополь</t>
  </si>
  <si>
    <t xml:space="preserve">+7 (8652) 22-19-99 </t>
  </si>
  <si>
    <t>Черкесск</t>
  </si>
  <si>
    <t>+7 (8782) 21-55-32, +7 (928) 925-01-07</t>
  </si>
  <si>
    <t>Пятигорск</t>
  </si>
  <si>
    <t>СЕВЕРО-КАВКАЗСКИЙ ФЕДЕРАЛЬНЫЙ ОКРУГ</t>
  </si>
  <si>
    <t>Волгоградская область, г. Волжский</t>
  </si>
  <si>
    <t>ул. Автодорога №6, стр.31м</t>
  </si>
  <si>
    <t>+7 (906) 169-77-74, +7 (8443) 21-00-01</t>
  </si>
  <si>
    <t>Астрахань</t>
  </si>
  <si>
    <t>ул. Магистральная, д. 2б</t>
  </si>
  <si>
    <t>+7 (512) 49-91-21</t>
  </si>
  <si>
    <t>ИП Понаморев О.В.</t>
  </si>
  <si>
    <t>ул. Неждановой, д. 2б</t>
  </si>
  <si>
    <t>+7 (909) 393-12-11</t>
  </si>
  <si>
    <t>Ростовская область, Аксай</t>
  </si>
  <si>
    <t>+7 (863) 206-16-90</t>
  </si>
  <si>
    <t> им. Крупской, 157/1</t>
  </si>
  <si>
    <t>+7 (861) 2002808</t>
  </si>
  <si>
    <t>Краснодарский край, ст. Каневская</t>
  </si>
  <si>
    <t>ул. Широкая, д 232 (пересечение с трассой Р268)</t>
  </si>
  <si>
    <t>8 (800) 333-04-40</t>
  </si>
  <si>
    <t>Краснодарский край, Славянск -на- Кубани</t>
  </si>
  <si>
    <t>Сочи</t>
  </si>
  <si>
    <t>Туапсе</t>
  </si>
  <si>
    <t>ул. Бондаренко, д. 23а</t>
  </si>
  <si>
    <t>Пенза</t>
  </si>
  <si>
    <t xml:space="preserve">ИП Заплетин А.В.  </t>
  </si>
  <si>
    <t>624 км. ФАД М-5 Урал, ТК Мега-Пенза</t>
  </si>
  <si>
    <t>+7 (8412) 20-10-89</t>
  </si>
  <si>
    <t xml:space="preserve">Пенза </t>
  </si>
  <si>
    <t>ИП Безруков О.В.</t>
  </si>
  <si>
    <t>ул. Аустрина, д. 144Г, 633 км (рынок Петушок, пав.23)</t>
  </si>
  <si>
    <t>+7 (902) 353-38-84</t>
  </si>
  <si>
    <t>Саратов</t>
  </si>
  <si>
    <t>+7 (8452) 39-47-99</t>
  </si>
  <si>
    <t>Казань</t>
  </si>
  <si>
    <t>812 км. трассы М7, комплекс Транзит</t>
  </si>
  <si>
    <t>+7 (843) 200-95-31</t>
  </si>
  <si>
    <t>Нижний Новгород</t>
  </si>
  <si>
    <t>ул. Чаадаева, д. 1 лит ММ1</t>
  </si>
  <si>
    <t xml:space="preserve">+7 (831) 282-14 00, +7 (831) 282-15-00  </t>
  </si>
  <si>
    <t>Московское ш, д. 219А</t>
  </si>
  <si>
    <t>+7 (831) 242-21-47</t>
  </si>
  <si>
    <t xml:space="preserve">ул. Чаадаева, 1 лит ТТ ( заезд с улицы Рябцева) </t>
  </si>
  <si>
    <t>+7 (831) 231-01-38</t>
  </si>
  <si>
    <t>Уфа</t>
  </si>
  <si>
    <t>ул. Менделеева, д. 134</t>
  </si>
  <si>
    <t>+7 (347) 293-54-86, +7 (347) 293-54-88</t>
  </si>
  <si>
    <t xml:space="preserve">+7 (347) 274-01-72 </t>
  </si>
  <si>
    <t>Лоскутова, 18</t>
  </si>
  <si>
    <t>+7 (831) 257-61-41</t>
  </si>
  <si>
    <t>Самарская область, Волжский р-н.</t>
  </si>
  <si>
    <t>п.г.т. Смышляевка Городок Строителей, ул. Механиков, д. 2, литера 12</t>
  </si>
  <si>
    <t>+7 (846) 977-09-19, +7 (846) 977-09-15</t>
  </si>
  <si>
    <t>Пермь</t>
  </si>
  <si>
    <t>ул. Промышленная, д. 105</t>
  </si>
  <si>
    <t>+7 (342) 220-28-42</t>
  </si>
  <si>
    <t>Ижевск</t>
  </si>
  <si>
    <t>ул. Азина, стр. 4</t>
  </si>
  <si>
    <t>+7 (3412) 67-09-19, +7 (3412) 61-75-45</t>
  </si>
  <si>
    <t>п. Бартоломей</t>
  </si>
  <si>
    <t>+7 (8452) 79-99-93, +7 (8452) 79-99-94</t>
  </si>
  <si>
    <t>Чувашская республика, Чебоксарский р-н.</t>
  </si>
  <si>
    <t>+7 (800) 100-44-09</t>
  </si>
  <si>
    <t>Оренбург</t>
  </si>
  <si>
    <t>ул.  Лесозащитная, д. 18</t>
  </si>
  <si>
    <t>+7 (3532) 30-00-18</t>
  </si>
  <si>
    <t>Йошкар-Ола</t>
  </si>
  <si>
    <t>Кокшайский проезд, д. 46</t>
  </si>
  <si>
    <t>+7  (8362) 45-66-90</t>
  </si>
  <si>
    <t>Ульяновск</t>
  </si>
  <si>
    <t>Инженерный проезд, д. 2</t>
  </si>
  <si>
    <t>+7 (8422) 25-07-77, +7 (8422) 52-08-44</t>
  </si>
  <si>
    <t>Новоульяновск</t>
  </si>
  <si>
    <t>Промышленный проезд, д.5</t>
  </si>
  <si>
    <t>+7 (960) 037-292-80</t>
  </si>
  <si>
    <t xml:space="preserve">Екатеринбург </t>
  </si>
  <si>
    <t>ул. Шефская, д. 3А</t>
  </si>
  <si>
    <t>+7 (343) 345-24-00, +7 (343) 247-83-00</t>
  </si>
  <si>
    <t>ул. Фронтовых бригад, д. 15</t>
  </si>
  <si>
    <t>+7 (343) 376-24-89</t>
  </si>
  <si>
    <t>ул. Барвинка, д. 14</t>
  </si>
  <si>
    <t>+7 (343) 385-10-80</t>
  </si>
  <si>
    <t>ул. Академика Вонсовского,д. 1А</t>
  </si>
  <si>
    <t>+7 (343) 228-39-93</t>
  </si>
  <si>
    <t>ул. Бархотская, д. 2</t>
  </si>
  <si>
    <t>+7 (343) 339-42-29</t>
  </si>
  <si>
    <t>Челябинск</t>
  </si>
  <si>
    <t>ул. Линейная, д. 98</t>
  </si>
  <si>
    <t>+7 (351) 268-91-10, +7 (351) 268-91-11</t>
  </si>
  <si>
    <t>ул. Рылеева, д. 18</t>
  </si>
  <si>
    <t>ул. Артема, д. 187/1</t>
  </si>
  <si>
    <t xml:space="preserve">ИП Ухань А.И.   </t>
  </si>
  <si>
    <t>ул. Сахарова, д. 40А</t>
  </si>
  <si>
    <t>ул. Радонежская, д. 6а,</t>
  </si>
  <si>
    <t>+7 (351) 729-83-62, +7 (343) 204-97-33</t>
  </si>
  <si>
    <t>ул. Хлебозаводская, д. 5а</t>
  </si>
  <si>
    <t>с. Введенское, 250 км. трассы «Байкал»</t>
  </si>
  <si>
    <t xml:space="preserve">+7 (3522) 64-40-40 
</t>
  </si>
  <si>
    <t>Тюмень</t>
  </si>
  <si>
    <t>ул. Авторемонтная, д. 31А, стр. 12</t>
  </si>
  <si>
    <t>+7 (3452) 56-57-18</t>
  </si>
  <si>
    <t>Кемерово</t>
  </si>
  <si>
    <t>ул. Баумана, д. 53а</t>
  </si>
  <si>
    <t>+7 (3842) 65-51-89</t>
  </si>
  <si>
    <t>Абакан</t>
  </si>
  <si>
    <t>Барнаул</t>
  </si>
  <si>
    <t>ул. Заводская, д. 47</t>
  </si>
  <si>
    <t>Бийск</t>
  </si>
  <si>
    <t xml:space="preserve">ул. Яминская, д. 40 </t>
  </si>
  <si>
    <t>+7 (3854) 32-52-33</t>
  </si>
  <si>
    <t>ул. Малыгина, д. 11/2</t>
  </si>
  <si>
    <t xml:space="preserve">+7 (383) 363-32-13 </t>
  </si>
  <si>
    <t>+7 (383) 251-01-55</t>
  </si>
  <si>
    <t>ул. Петухова, д. 27А</t>
  </si>
  <si>
    <t>Малыгина, д. 13/1</t>
  </si>
  <si>
    <t>Красноярск</t>
  </si>
  <si>
    <t>ул. Маерчака, д. 128</t>
  </si>
  <si>
    <t>+7 (3912) 221-60-70, +7 (3912) 221-42-23</t>
  </si>
  <si>
    <t>Новокузнецк</t>
  </si>
  <si>
    <t xml:space="preserve">ул. Димитрова, 8 </t>
  </si>
  <si>
    <t>+7 (3843) 99-13-91</t>
  </si>
  <si>
    <t>ул. Рудокопровая, д. 20</t>
  </si>
  <si>
    <t>Омск</t>
  </si>
  <si>
    <t>ул. Семиреченская, д. 100</t>
  </si>
  <si>
    <t>п. Дружино, ул. Придорожная, д. 61</t>
  </si>
  <si>
    <t>г. Омск, ул. Семиреченская, д. 93а  </t>
  </si>
  <si>
    <t xml:space="preserve">+7 (3812) 37-52-32 </t>
  </si>
  <si>
    <t>Иркутск</t>
  </si>
  <si>
    <t>ул. 2-я Солнечная, д. 49в</t>
  </si>
  <si>
    <t>ул. 2-я Брянская, д. 20</t>
  </si>
  <si>
    <t>+7 (391) 200-11-93</t>
  </si>
  <si>
    <t>ул. Семиреченская, д. 91а</t>
  </si>
  <si>
    <t xml:space="preserve">+7 (3812) 66-22-53 </t>
  </si>
  <si>
    <t>+7 (913) 656-44-22</t>
  </si>
  <si>
    <t>Владивосток</t>
  </si>
  <si>
    <t>ул. Клары Цеткин, д. 41</t>
  </si>
  <si>
    <t>+7 (423) 272-30-17, +7 (423) 246-30-00</t>
  </si>
  <si>
    <t>Хабаровск</t>
  </si>
  <si>
    <t>c.Тополево, ул. Прогрессивная, д. 15</t>
  </si>
  <si>
    <t>+7 (421) 259-07-98</t>
  </si>
  <si>
    <t>+7 (4217) 54-99-35</t>
  </si>
  <si>
    <t>Амурская область, Благовещенск</t>
  </si>
  <si>
    <t>ул. Кольцевая, д. 59</t>
  </si>
  <si>
    <t>+7 (4162) 42-42-11, +7 (914) 559-22-22</t>
  </si>
  <si>
    <t>ул. Ежевичная, д. 6</t>
  </si>
  <si>
    <t>+7 (914) 191-14-09</t>
  </si>
  <si>
    <t xml:space="preserve">ИП Несин   </t>
  </si>
  <si>
    <t>+7 (914) 544-12-17</t>
  </si>
  <si>
    <t>ул. Промышленная, д. 4</t>
  </si>
  <si>
    <t>+7 (914) 184-74-44</t>
  </si>
  <si>
    <t>Магадан</t>
  </si>
  <si>
    <t xml:space="preserve">ИП Александров А.К.  </t>
  </si>
  <si>
    <t>+7 (914) 850-47-18</t>
  </si>
  <si>
    <t xml:space="preserve">Pacific Power Parts  </t>
  </si>
  <si>
    <t>ул. Бикинская, д. 16, оф.9</t>
  </si>
  <si>
    <t>+7 (914) 541-57-03</t>
  </si>
  <si>
    <t>ул. Шевчука, 22в</t>
  </si>
  <si>
    <t xml:space="preserve">Южно-Сахалинск </t>
  </si>
  <si>
    <t xml:space="preserve">ул. Украинская, д. 58а </t>
  </si>
  <si>
    <t>+7 (4242) 43-47-39</t>
  </si>
  <si>
    <t>Черновцы</t>
  </si>
  <si>
    <t>ул. Кломыйская, д. 2Д</t>
  </si>
  <si>
    <t>+38 (0372) 52-90-25</t>
  </si>
  <si>
    <t>Одесская область, Беляевский р-н.</t>
  </si>
  <si>
    <t>Усатовский сельский совет, Массив 4, строение 8</t>
  </si>
  <si>
    <t>+380 (93) 443-19-91, +380 (93) 443-19-91</t>
  </si>
  <si>
    <t>пр. 50-летия СССP, д. 2-К</t>
  </si>
  <si>
    <t>+38 (057) 728-11-27</t>
  </si>
  <si>
    <t>ул. Спасская, д. 67/1</t>
  </si>
  <si>
    <t>+380 (512) 53-77-90</t>
  </si>
  <si>
    <t>ул. Кашубы, д. 10</t>
  </si>
  <si>
    <t>+38 (057) 759-06-58</t>
  </si>
  <si>
    <t>Кольцевая дорога, д. 22</t>
  </si>
  <si>
    <t>+38 (044) 371-00-00</t>
  </si>
  <si>
    <t>пр-т. Героев Сталинграда, д. 113/1</t>
  </si>
  <si>
    <t>Львовская обл., г. Черляны</t>
  </si>
  <si>
    <t>ул. Полевая, д. 97</t>
  </si>
  <si>
    <t>Винница</t>
  </si>
  <si>
    <t>+38 (043) 250-83-81</t>
  </si>
  <si>
    <t>ул. Магнитогорская, д. 1</t>
  </si>
  <si>
    <t>+38 (044) 359-07-32</t>
  </si>
  <si>
    <t>пер. Прыладный, д. 10</t>
  </si>
  <si>
    <t>+38 (044) 423-84-49</t>
  </si>
  <si>
    <t>Львов</t>
  </si>
  <si>
    <t>ул. Городоцкая, д. 286Б</t>
  </si>
  <si>
    <t>+38 (032) 245-34-64</t>
  </si>
  <si>
    <t>ул. Промыслова, д. 50-52</t>
  </si>
  <si>
    <t>+38 (032) 232-19-39</t>
  </si>
  <si>
    <t>Мукачево</t>
  </si>
  <si>
    <t>ул. Пидлавочна, д. 17</t>
  </si>
  <si>
    <t>+38 (067) 225-55-44</t>
  </si>
  <si>
    <t>Ровно</t>
  </si>
  <si>
    <t>ул. Курчатова, д. 32</t>
  </si>
  <si>
    <t>+38 (036) 264-33-00</t>
  </si>
  <si>
    <t>Ужгород</t>
  </si>
  <si>
    <t>ул. Свободы, д. 38</t>
  </si>
  <si>
    <t>+38 (031) 272-79-49</t>
  </si>
  <si>
    <t>Хмельницкий</t>
  </si>
  <si>
    <t>ул. Тернопольская, д. 19</t>
  </si>
  <si>
    <t>+38 (0382) 67-07-75</t>
  </si>
  <si>
    <t>с. Баранинцы, ул. Объездная, д. 11</t>
  </si>
  <si>
    <t>+380 (312) 66-15-80</t>
  </si>
  <si>
    <t>Могилев</t>
  </si>
  <si>
    <t>Витебск</t>
  </si>
  <si>
    <t xml:space="preserve">Астана </t>
  </si>
  <si>
    <t>ул. Пушкина, д. 46А</t>
  </si>
  <si>
    <t>Кустанай</t>
  </si>
  <si>
    <t>ул. Карбышева, д. 24Д</t>
  </si>
  <si>
    <t>ул. Карбышева, д. 97</t>
  </si>
  <si>
    <t xml:space="preserve">Караганда </t>
  </si>
  <si>
    <t xml:space="preserve">ИП Кудрявцев И.В.  </t>
  </si>
  <si>
    <t>ул. Кирпичная, д. 11</t>
  </si>
  <si>
    <t>+7 (701) 324-37-46</t>
  </si>
  <si>
    <t>Петропавловск</t>
  </si>
  <si>
    <t>ул. Проселочная, д. 2А</t>
  </si>
  <si>
    <t>Шымкент</t>
  </si>
  <si>
    <t>ул. Акназархана, д. 8</t>
  </si>
  <si>
    <t>+9 (963) 126-104-23, +9 (963) 126-117-89</t>
  </si>
  <si>
    <t>СЕРВИСНЫЕ ПАРТНЕРЫ WABCO С ПОДДЕРЖКОЙ ГАРАНТИИ</t>
  </si>
  <si>
    <t>Мытищинский р-н, МКАД 85-км, ТПЗ «Алтуфьево», проезд Автомобильный, владение 1, строение 1</t>
  </si>
  <si>
    <t>TEBS-E, ECAS, ABS, MTS, TCE</t>
  </si>
  <si>
    <t>+7 (495) 971-21-82, +7 (495) 712-56-54</t>
  </si>
  <si>
    <t>ABS, ECAS, EBS, T-EBS-E (только прицепы)</t>
  </si>
  <si>
    <t>ул. Матросская Тишина, д. 15/17</t>
  </si>
  <si>
    <t>+7 (499) 268-00-66</t>
  </si>
  <si>
    <t>ABS, ECAS (только автобусы)</t>
  </si>
  <si>
    <t>TEBS-E, ECAS, ABS, EBS, TEBS, TEBS E2, MTS, TCE</t>
  </si>
  <si>
    <t>Московская обл., г. Люберцы</t>
  </si>
  <si>
    <t>Котельнический проезд, д. 14</t>
  </si>
  <si>
    <t>+7 (495) 225-55-75</t>
  </si>
  <si>
    <t>Московская обл., Ленинский р-н.</t>
  </si>
  <si>
    <t>д. Мильково, контора с\х им. Ленина</t>
  </si>
  <si>
    <t>+7 (495) 660-29-12</t>
  </si>
  <si>
    <t>TEBS-E, ECAS, ABS, MTS, TCE, EBS</t>
  </si>
  <si>
    <t>Московская обл., Орехово-Зуевский р-н.</t>
  </si>
  <si>
    <t>д Губино, ул. 1-я Ленинская, д. 76</t>
  </si>
  <si>
    <t>+7 (4964) 14-87-03</t>
  </si>
  <si>
    <t>Тверская область</t>
  </si>
  <si>
    <t>Калининский район, Бурашевское сельское поселение, Трасса М10 «Москва-Санкт-Петербург», 165 км</t>
  </si>
  <si>
    <t>+7 (4822) 58-90-58</t>
  </si>
  <si>
    <t>+7 (915) 297-06-61</t>
  </si>
  <si>
    <t>+7 (4912) 50-00-10</t>
  </si>
  <si>
    <t>Московская область, г. Наро - Фоминск</t>
  </si>
  <si>
    <t>ул. Маршала Жукова, д. 172</t>
  </si>
  <si>
    <t>+7 (495) 741-32-32</t>
  </si>
  <si>
    <t>Обслуживаемые системы</t>
  </si>
  <si>
    <t>Парнас, пр. Культуры, д. 42/44</t>
  </si>
  <si>
    <t>+7 (812) 449-05-89</t>
  </si>
  <si>
    <t xml:space="preserve">ABS, ECAS, EBS, TEBS-E2 </t>
  </si>
  <si>
    <t>3-й верхний переулок, д. 17</t>
  </si>
  <si>
    <t>+7 (812) 331-09-03</t>
  </si>
  <si>
    <t>ABS, ECAS, EBS, TEBS-E2</t>
  </si>
  <si>
    <t>п. Песочное, ул. Ленинградская, д. 99, лит. А</t>
  </si>
  <si>
    <t>+7 (812) 334-96-33</t>
  </si>
  <si>
    <t>ABS, ECAS, EBS, TEBS-E, TEBS-E2</t>
  </si>
  <si>
    <t>Московское ш, д. 233, лит. А</t>
  </si>
  <si>
    <t>+7 (812) 640-64-64</t>
  </si>
  <si>
    <t xml:space="preserve">ABS, ECAS, EBS, TEBS-E2, TCE </t>
  </si>
  <si>
    <t>Ленинградская область</t>
  </si>
  <si>
    <t>+7 (812) 495-43-20, +7 (812) 334-02-96</t>
  </si>
  <si>
    <t>ул. Магистральная, д. 11/13</t>
  </si>
  <si>
    <t>+7 (8162) 96-30-30</t>
  </si>
  <si>
    <t>ABS, ECAS, EBS, TEBS-E</t>
  </si>
  <si>
    <t>+7 (8112) 72-36-72, +7 (8112) 72-44-92</t>
  </si>
  <si>
    <t>ул. Гагарина, д. 83А</t>
  </si>
  <si>
    <t>+7 (8172) 51-91-91</t>
  </si>
  <si>
    <t>ABS, ECAS, EBS, TEBS-E, TEBS-E2 (только прицепы)</t>
  </si>
  <si>
    <t>Нижегородская область</t>
  </si>
  <si>
    <t>+7 (8313) 27-86-50, +7 (8313) 27-86-40</t>
  </si>
  <si>
    <t>ABS, ECAS, EBS, TEBS-E (только прицепы)</t>
  </si>
  <si>
    <t>ул. Кузбасская, д. 1</t>
  </si>
  <si>
    <t>+7 (831) 274-85-67, +7 (831) 274-98-47</t>
  </si>
  <si>
    <t>ул. Воронежская, д. 41/1</t>
  </si>
  <si>
    <t>+7 (342) 250-16-98, +7 (342) 250-11-05</t>
  </si>
  <si>
    <t>ABS, ECAS, T-EBS, EBS</t>
  </si>
  <si>
    <t>Самара</t>
  </si>
  <si>
    <t>+7 (846) 278-70-22, +7 (846) 922-94-92</t>
  </si>
  <si>
    <t>р-н. БСИ, автоцентр Scania, ул. Профильная, д. 32</t>
  </si>
  <si>
    <t>+7 (8552) 77-82-82, +7 (8552) 77-83-77</t>
  </si>
  <si>
    <t>Республика Татарстан, Высокогорский р-н</t>
  </si>
  <si>
    <t>пос. Новониколаевка, 797 километр федеральной трассы М 7</t>
  </si>
  <si>
    <t xml:space="preserve">+7 (843) 567-16-16
</t>
  </si>
  <si>
    <t>ул. Советская, д.18</t>
  </si>
  <si>
    <t>+7 (962) 497-48-02, +7 (87922) 6-05-13</t>
  </si>
  <si>
    <t xml:space="preserve">ABS, EBS, TEBS-E, ECAS, ECAS Bus, MTS, TCE, IVTM, TEBS-E2 </t>
  </si>
  <si>
    <t>Ростовская область, х. Маяковского</t>
  </si>
  <si>
    <t>ул. Заводская, д. 49</t>
  </si>
  <si>
    <t>+7 (863) 303-00-77, +7 (928) 127-73-22</t>
  </si>
  <si>
    <t>ABS, EBS, TEBS-E, ECAS</t>
  </si>
  <si>
    <t>Екатеринбург</t>
  </si>
  <si>
    <t>+7 (919) 369-56-62, +7 (922) 186-00-01</t>
  </si>
  <si>
    <t>ул. Кулибина, д. 3</t>
  </si>
  <si>
    <t>ул. Малыгина, д. 13/1</t>
  </si>
  <si>
    <t>+7 (3912) 221-60-70</t>
  </si>
  <si>
    <t>ABS, EBS, ECAS, TEBS-E</t>
  </si>
  <si>
    <t xml:space="preserve">ИП Щербин Александр </t>
  </si>
  <si>
    <t>ул. Вахрушева, д. 6</t>
  </si>
  <si>
    <t>+7 (914) 686-40-92</t>
  </si>
  <si>
    <t>ул. Б. Окружная, д. 2</t>
  </si>
  <si>
    <t>+380 (44) 585-21-40, +380 (44) 585-21-41</t>
  </si>
  <si>
    <t>ABS, ECAS, EBS, EPS</t>
  </si>
  <si>
    <t>ул. Червонопрапорная, д. 167-А</t>
  </si>
  <si>
    <t>+380 (44) 201-60-81</t>
  </si>
  <si>
    <t>ABS, EBS, ECAS, TEBS-E2</t>
  </si>
  <si>
    <t>Кольцевая автодорога, д. 22</t>
  </si>
  <si>
    <t>+380 (44) 494-31-41, +380 (44) 494-31-42</t>
  </si>
  <si>
    <t>Киевская обл., Макаровский р-н.</t>
  </si>
  <si>
    <t>+38 (044) 363-13-63, +380 (44) 363-13-64</t>
  </si>
  <si>
    <t>Киевская обл. с. Софиевская Борщаговка</t>
  </si>
  <si>
    <t>проул. Черновола, д. 1</t>
  </si>
  <si>
    <t>+380 (44) 536-92-07</t>
  </si>
  <si>
    <t>Днепропетровск</t>
  </si>
  <si>
    <t>+380 (56) 375-72-02</t>
  </si>
  <si>
    <t>Днепропетровская область</t>
  </si>
  <si>
    <t>Автодорога Днепропетровск-Царичанка-Кобеляки-Решетиловка, 24 км.</t>
  </si>
  <si>
    <t>+380 (56) 720-22-22</t>
  </si>
  <si>
    <t>Житомир</t>
  </si>
  <si>
    <t>+380 (412) 44-57-98, +380 (412) 41-30-38</t>
  </si>
  <si>
    <t>Закарпатская область, Ужгородский р-н.</t>
  </si>
  <si>
    <t>с. Баранинци, ул. Объездная, д. 11</t>
  </si>
  <si>
    <t>+380 (312) 66-15-14</t>
  </si>
  <si>
    <t>Городицкий р-н, с. Воля Бартатовская, ул. Львовская, д. 33</t>
  </si>
  <si>
    <t>+380 (32) 298-21-85, +380 (32) 298-11-92</t>
  </si>
  <si>
    <t>с. Котовка, Балтская дорога, д. 148-Г</t>
  </si>
  <si>
    <t>+380 (482) 30-86-76</t>
  </si>
  <si>
    <t>+38 (057) 777-25-18, +38 (057) 759-06-58</t>
  </si>
  <si>
    <t>Люботин</t>
  </si>
  <si>
    <t>ул. Полтавский шлях, д. 139</t>
  </si>
  <si>
    <t>+380 (57) 757-31-94, +380 (57) 742 1020</t>
  </si>
  <si>
    <t xml:space="preserve">Одесская область </t>
  </si>
  <si>
    <t>Беляевский р-н, Усатовский сельсовет, массив №4, дом 8</t>
  </si>
  <si>
    <t>+38 (093) 443-19-91</t>
  </si>
  <si>
    <t>+375 (17) 344-56-52, +375 (17) 344-56-51</t>
  </si>
  <si>
    <t>ABS, ECAS, EBS</t>
  </si>
  <si>
    <t>2 пер. Столярный, д. 20б</t>
  </si>
  <si>
    <t>ул. Бехтерева, д. 16</t>
  </si>
  <si>
    <t>+375 (17) 296-17-70, +375 (17) 285-47-42</t>
  </si>
  <si>
    <t>4-й пер. Монтажников, д. 6</t>
  </si>
  <si>
    <t>Гродно</t>
  </si>
  <si>
    <t>ул. Пучкова, д. 36</t>
  </si>
  <si>
    <t>+375 (152) 520-86-9б, +375 (152) 780-91-86</t>
  </si>
  <si>
    <t>ул. Бабушкина, д. 33</t>
  </si>
  <si>
    <t>+375 (17) 291-93-33</t>
  </si>
  <si>
    <t>Колядичи, ул. Бабушкина, д. 39</t>
  </si>
  <si>
    <t>+375 (17) 291-94-17</t>
  </si>
  <si>
    <t>Брест</t>
  </si>
  <si>
    <t>ул. Городская, 76</t>
  </si>
  <si>
    <t>+375 (162) 45-01-43</t>
  </si>
  <si>
    <t>ABS, EBS, ECAS, TEBS-E (только прицепы)</t>
  </si>
  <si>
    <t>Минск, Колядичи</t>
  </si>
  <si>
    <t>ул. Бабушкина, д. 27</t>
  </si>
  <si>
    <t>+375 (17) 291-93-39</t>
  </si>
  <si>
    <t>Меньковский тракт 23/2</t>
  </si>
  <si>
    <t xml:space="preserve">ABS, EBS, ECAS, TEBS-E </t>
  </si>
  <si>
    <t>Баку, Хирдалан</t>
  </si>
  <si>
    <t>ул. Газанфар Халигов, Индустриальная зона, д. 1</t>
  </si>
  <si>
    <t>+99 (412) 408-39-01</t>
  </si>
  <si>
    <t xml:space="preserve">ул. Шираки, д. 47 </t>
  </si>
  <si>
    <t>+374 (10) 46-75-57</t>
  </si>
  <si>
    <t>ул. Майлина, д. 85</t>
  </si>
  <si>
    <t>+7 (727) 312-21-33, доб. 5321 и 5408</t>
  </si>
  <si>
    <t>ул. Вартица, д. 8</t>
  </si>
  <si>
    <t>+373 (22) 40-71-93, +373 (22) 47-44-64</t>
  </si>
  <si>
    <t>ул. Кишинэу, 3 ком. Стэучень</t>
  </si>
  <si>
    <t>+373 (22) 46-04-87</t>
  </si>
  <si>
    <t>СЕРВИСНЫЕ ПАРТНЕРЫ WABCO БЕЗ ПОДДЕРЖКИ ГАРАНТИИ</t>
  </si>
  <si>
    <t>ул. Василия Петушкова, д. 3</t>
  </si>
  <si>
    <t>+7 (495) 514-05-58</t>
  </si>
  <si>
    <t>Московская обл., г. Истра</t>
  </si>
  <si>
    <t>ул. Советская, д. 48</t>
  </si>
  <si>
    <t>+7 (495) 992-37-73</t>
  </si>
  <si>
    <t>г. Московский, Микрорайон 1-й, владение 6</t>
  </si>
  <si>
    <t>+7 (495) 549-66-90, +7 (495) 549-66-72</t>
  </si>
  <si>
    <t>Котельнический проезд, д. 23-В</t>
  </si>
  <si>
    <t>+7 (499) 753-02-85, +7 (499) 271-38-31</t>
  </si>
  <si>
    <t>Московская обл., Люберецкий р-н., пос. Томилино-3</t>
  </si>
  <si>
    <t>пос. Север, птицефабрика Мирная</t>
  </si>
  <si>
    <t>+7 (495) 660-30-60</t>
  </si>
  <si>
    <t>Московская обл., Мытищинский р-н.</t>
  </si>
  <si>
    <t>Пироговский округ, п. Кардо-Лента</t>
  </si>
  <si>
    <t>+7 (495) 544-57-78, +7 (495) 544-57-79</t>
  </si>
  <si>
    <t>Московская обл., Одинцовский р-н.</t>
  </si>
  <si>
    <t>Голицыно, 43-й км. Минского ш.</t>
  </si>
  <si>
    <t>+7 (495) 730-88-75</t>
  </si>
  <si>
    <t>TEBS-E, EBS, ECAS (только прицепы)</t>
  </si>
  <si>
    <t>Московская обл., г. Павловский Посад</t>
  </si>
  <si>
    <t>д. Заозёрье, д. 42Б</t>
  </si>
  <si>
    <t>+7 (495) 600-43-33</t>
  </si>
  <si>
    <t>Московская обл., Павлово-Посадский р-н.</t>
  </si>
  <si>
    <t>д. Кузнецы, д. 58</t>
  </si>
  <si>
    <t>+7 (495) 777-77-36</t>
  </si>
  <si>
    <t>TEBS-E, EBS</t>
  </si>
  <si>
    <t>Московская обл., г. Солнечногорск</t>
  </si>
  <si>
    <t>Ленинградское ш., 62 км., владение 1</t>
  </si>
  <si>
    <t>+7 (495) 642-86-46</t>
  </si>
  <si>
    <t>мкр. Сходня, ул. Горная, д. 31</t>
  </si>
  <si>
    <t>+7 (495) 574-06-03</t>
  </si>
  <si>
    <t>ABS, EBS, TEBS-E (только прицепы)</t>
  </si>
  <si>
    <t>Московская обл., г. Домодедово</t>
  </si>
  <si>
    <t>Микрорайон Востряково, ул. Заборье, д. 2 «Б»</t>
  </si>
  <si>
    <t>+7 (499) 709-81-00</t>
  </si>
  <si>
    <t>+7 (4822) 73-57-35</t>
  </si>
  <si>
    <t xml:space="preserve">Белгород </t>
  </si>
  <si>
    <t>ул. Студенческая, д. 21г</t>
  </si>
  <si>
    <t>+7 (4722) 207-641, 21-12-65, 36-03-30</t>
  </si>
  <si>
    <t>Белгородский р-н.</t>
  </si>
  <si>
    <t>пос. Северный, ул. Транспортная, д. 1Б</t>
  </si>
  <si>
    <t>+7 (4722) 59-73-79</t>
  </si>
  <si>
    <t>+7 (0832) 63-51-10</t>
  </si>
  <si>
    <t>EBS, ECAS, TEBS-E</t>
  </si>
  <si>
    <t>Владимирская обл., Собинский р-н.</t>
  </si>
  <si>
    <t>д. Демидово, 550 м. юго-восточнее д. №30</t>
  </si>
  <si>
    <t>+7 (4924) 24-13-76 доб.105</t>
  </si>
  <si>
    <t>Монтажный проезд, д. 16</t>
  </si>
  <si>
    <t>+7 (4732) 20-46-15, +7 (4732) 20-43-95</t>
  </si>
  <si>
    <t>ABS, EBS, ECAS, ECAS-BUS</t>
  </si>
  <si>
    <t>Воронежская обл., г. Лиски</t>
  </si>
  <si>
    <t>ул. Индустриальная, д. 12а</t>
  </si>
  <si>
    <t>+7 (47391) 4-22-24, +7 (47391) 4-50-36</t>
  </si>
  <si>
    <t>пр. Строителей, д. 1А</t>
  </si>
  <si>
    <t>+7 (4742) 43-31-61, +7 (4742) 43-03-42</t>
  </si>
  <si>
    <t>ECAS, EBS (только прицепы)</t>
  </si>
  <si>
    <t>район Цемзавода, ул. Ковалева, д. 127А</t>
  </si>
  <si>
    <t>+7 (4742) 35-82-00, +7 (4742) 35-82-22</t>
  </si>
  <si>
    <t>TEBS-E, EBS (только прицепы)</t>
  </si>
  <si>
    <t>ул. Лавочкина, д. 105</t>
  </si>
  <si>
    <t>+7 (4812) 30-27-40</t>
  </si>
  <si>
    <t>Магистральная, д. 28</t>
  </si>
  <si>
    <t>ABS, ECAS, TEBS-E, EBS</t>
  </si>
  <si>
    <t xml:space="preserve">Тульская обл., г. Ясногорск </t>
  </si>
  <si>
    <t>ул. Заводская, д. 3, стр. Ж</t>
  </si>
  <si>
    <t>+7 (48766) 2-17-07</t>
  </si>
  <si>
    <t>Московская область, г. Домодедово</t>
  </si>
  <si>
    <t xml:space="preserve">Московская обл., Ленинский р-н, </t>
  </si>
  <si>
    <t>п. Совхоза им. Ленина</t>
  </si>
  <si>
    <t>+7 (499) 400-56-60, +7 (495) 540-45-79</t>
  </si>
  <si>
    <t>ИП Лернер Александр</t>
  </si>
  <si>
    <t>+7 (473) 200-73-73</t>
  </si>
  <si>
    <t>ул. Промышленная, д. 12А</t>
  </si>
  <si>
    <t>+7 (4852) 67-27-37, +7 (4852) 67-27-35</t>
  </si>
  <si>
    <t>Подольск</t>
  </si>
  <si>
    <t>+7 (495) 221-75-02, +7 (4967) 55-52-27</t>
  </si>
  <si>
    <t>ул. Южная, д. 10</t>
  </si>
  <si>
    <t>+7 (499) 653-56-73, +7 (495) 748-85-23</t>
  </si>
  <si>
    <t>ABS, ECAS, EBS, TEBS-E только прицепы</t>
  </si>
  <si>
    <t>ул. Объездная, д. 7</t>
  </si>
  <si>
    <t>Московская область, Дмитровский р-н.</t>
  </si>
  <si>
    <t>с. Белый Раст, д. 26 Б</t>
  </si>
  <si>
    <t xml:space="preserve">ABS, EBS, TEBS-E </t>
  </si>
  <si>
    <t>Московская область, Ленинский район</t>
  </si>
  <si>
    <t>+7 (495) 663-68-00</t>
  </si>
  <si>
    <t>Московская область, г. Долгопрудный</t>
  </si>
  <si>
    <t>+7 (495) 921-11-14 , +7 (903) 109-45-28</t>
  </si>
  <si>
    <t>Ярославская область</t>
  </si>
  <si>
    <t>п. Щедрино, ул. Московская, стр. 6А</t>
  </si>
  <si>
    <t>+7 (485) 273-77-73</t>
  </si>
  <si>
    <t>Московская область</t>
  </si>
  <si>
    <t>+7 (495) 740-76-61, 994-08-82</t>
  </si>
  <si>
    <t>Калуга</t>
  </si>
  <si>
    <t>+7 (812) 325-70-70, +7 (812) 325-70-70</t>
  </si>
  <si>
    <t>+7 (812) 320-11-33</t>
  </si>
  <si>
    <t>ABS, ECAS, EBS, TEBS-E, TEBS-E2 (автобусы, прицепы)</t>
  </si>
  <si>
    <t>+7 (812) 333-50-85, +7 (812) 746-48-48</t>
  </si>
  <si>
    <t>ул. Верхняя, д. 16</t>
  </si>
  <si>
    <t>+7 (812) 448-06-25</t>
  </si>
  <si>
    <t>ABS, ECAS, EBS, TEBS-E2 (прицепы, автобусы)</t>
  </si>
  <si>
    <t>+7 (812) 449-80-90, +7 (812) 449-80-99</t>
  </si>
  <si>
    <t>ABS, ECAS, EBS, TEBS-E2 (только прицепы)</t>
  </si>
  <si>
    <t>ул. Бехтерева, д. 4</t>
  </si>
  <si>
    <t>+7 (812) 329-73-29</t>
  </si>
  <si>
    <t>п. Шушары, ул. Ленина, д. 1Б, лит. А.</t>
  </si>
  <si>
    <t>+7 (812) 600-43-60</t>
  </si>
  <si>
    <t>ABS, ECAS, TEBS, TEBS-E, TEBS-E2 (только прицепы)</t>
  </si>
  <si>
    <t>п. Шушары, ул. Ленина (Изоплит), д. 2, лит И</t>
  </si>
  <si>
    <t>+ (812) 740-58-35</t>
  </si>
  <si>
    <t>+7 (812) 702-26-32</t>
  </si>
  <si>
    <t xml:space="preserve">ABS, EBS, ECAS, EBS-E2 </t>
  </si>
  <si>
    <t>Ленинградская область, Колпино</t>
  </si>
  <si>
    <t>ул. Финляндская, д. 38</t>
  </si>
  <si>
    <t>+7 (812) 677-93-70</t>
  </si>
  <si>
    <t>Ленинградская область, г. Пушкин</t>
  </si>
  <si>
    <t>Discovery (DAF-SPb)</t>
  </si>
  <si>
    <t>+7 (812) 320-43-51</t>
  </si>
  <si>
    <t>Ленинградская область, Разметелево</t>
  </si>
  <si>
    <t>+7 (812) 490-77-77</t>
  </si>
  <si>
    <t>ул. Индустриальная, д. 3, корп.1</t>
  </si>
  <si>
    <t>Ленинградская область, г. Сертолово</t>
  </si>
  <si>
    <t>ул. Индустриальная, д. 1</t>
  </si>
  <si>
    <t>+7 (812) 640-00-46</t>
  </si>
  <si>
    <t>+7 (8172) 51-01-01</t>
  </si>
  <si>
    <t>ИП Посаднев</t>
  </si>
  <si>
    <t>ул. Большая окружная, д. 15</t>
  </si>
  <si>
    <t>+7 (4012) 56-57-03</t>
  </si>
  <si>
    <t>Калининград, Гурьевский р-н.</t>
  </si>
  <si>
    <t>пос. Дорожное, ул. Приозерная, д. 13</t>
  </si>
  <si>
    <t>+7 (4012) 56-07-05, +7 (4012) 56-07-00</t>
  </si>
  <si>
    <t>пос. Поддубное</t>
  </si>
  <si>
    <t>+7 (4012) 30-64-71</t>
  </si>
  <si>
    <t>Архангельск</t>
  </si>
  <si>
    <t>+7 (8182) 63-50-71</t>
  </si>
  <si>
    <t>Череповец</t>
  </si>
  <si>
    <t>+7 (8202) 64-80-10</t>
  </si>
  <si>
    <t>Новгородская область, Боровичи</t>
  </si>
  <si>
    <t>ул. Лядова, д. 8ж</t>
  </si>
  <si>
    <t>+7 (81664) 4-55-17</t>
  </si>
  <si>
    <t>+ (812) 334-50-10</t>
  </si>
  <si>
    <t>ABS, ECAS, EBS3 (только тягачи)</t>
  </si>
  <si>
    <t>Грузовой проезд, д. 27</t>
  </si>
  <si>
    <t>+7 (812) 448-27-17</t>
  </si>
  <si>
    <t>Ростовская область, г. Ленинакан</t>
  </si>
  <si>
    <t>ул. Солнечная, д. 7А</t>
  </si>
  <si>
    <t>+7 (863) 303-00-90, +7 (904) 503-18-28</t>
  </si>
  <si>
    <t>ул. Западная, д. 37</t>
  </si>
  <si>
    <t>+7 (928) 296-07-29, +7 (928) 229-43-53</t>
  </si>
  <si>
    <t>Промышленный узел ТЭЦ-2, 0,02 км западнее ТЭЦ-2 в 1,1 км северо-западнее с Три Потока</t>
  </si>
  <si>
    <t>+7 (8512) 45-77-75</t>
  </si>
  <si>
    <t>Ростов на Дону</t>
  </si>
  <si>
    <t>+7 (863) 203-77-99</t>
  </si>
  <si>
    <t>ABS, EBS, TEBS-E, ECAS, TEBS-E2</t>
  </si>
  <si>
    <t>Ростовская область, г. Аксай</t>
  </si>
  <si>
    <t>пр-т. Аксайский, д. 13-Б</t>
  </si>
  <si>
    <t>+7 (863) 200-17-99, +7 (863) 200-18-00</t>
  </si>
  <si>
    <t>Краснодарский край, с. Динская</t>
  </si>
  <si>
    <t>ул. Красная, д. 125</t>
  </si>
  <si>
    <t>+7 (86162) 6-55-94</t>
  </si>
  <si>
    <t>ИП Зотова Л.В.</t>
  </si>
  <si>
    <t>ул.Мичурина,43</t>
  </si>
  <si>
    <t>+7 (918) 391-98-96, +7 (961) 504-96-55</t>
  </si>
  <si>
    <t>ул. Моторная, д. 40</t>
  </si>
  <si>
    <t>+7 (961) 091-63-69, +7 (8442) 26-51-22</t>
  </si>
  <si>
    <t>ул. Краснополянская, д. 23</t>
  </si>
  <si>
    <t>+7 (8442) 54-43-55, +7 (8442) 26-44-98</t>
  </si>
  <si>
    <t>Волгоградская обл., г. Волжский</t>
  </si>
  <si>
    <t>ул. Автодорога №6, д. 31М</t>
  </si>
  <si>
    <t>+7 (8443) 21-60-23</t>
  </si>
  <si>
    <t>Таганрог</t>
  </si>
  <si>
    <t>+7 (8634) 37-23-50, +7 (988) 571-67-37</t>
  </si>
  <si>
    <t>ABS, ECAS</t>
  </si>
  <si>
    <t>Краснодарский край, Сочи</t>
  </si>
  <si>
    <t>ул. Кипарисовая, д. 4</t>
  </si>
  <si>
    <t>+7 (862) 227-07-77</t>
  </si>
  <si>
    <t>ул. Заводская, д. 45</t>
  </si>
  <si>
    <t>+7 (863) 333-36-03</t>
  </si>
  <si>
    <t>ул. Костюченко, д. 4</t>
  </si>
  <si>
    <t>+7 (8442) 35-40-35</t>
  </si>
  <si>
    <t>ABS, EBS, TEBS-E2, ECAS</t>
  </si>
  <si>
    <t>Ставропольский край, г. Георгиевск</t>
  </si>
  <si>
    <t>ул. Ленина, 42035</t>
  </si>
  <si>
    <t>+7 (87951) 2-99-51</t>
  </si>
  <si>
    <t>+7 (8782) 21-55-32, +7(928) 925-01-07</t>
  </si>
  <si>
    <t>пр. Кулакова, д. 20а</t>
  </si>
  <si>
    <t>+7 (865) 238-70-79</t>
  </si>
  <si>
    <t>ABS, ECAS, TEBS-E</t>
  </si>
  <si>
    <t xml:space="preserve">Киров </t>
  </si>
  <si>
    <t>Хлебозаводский проезд, д. 9</t>
  </si>
  <si>
    <t>+7 (8332) 40-50-55</t>
  </si>
  <si>
    <t>ECAS, EBS</t>
  </si>
  <si>
    <t>ул. Производственная, д. 28</t>
  </si>
  <si>
    <t>+7 (8332) 70-36-76, +7 (8332) 70-35-35</t>
  </si>
  <si>
    <t>ул. Автозаводская, д. 5Б</t>
  </si>
  <si>
    <t>+7 (3412) 91-69-50</t>
  </si>
  <si>
    <t>TRUCK CENTER</t>
  </si>
  <si>
    <t>Иглинский р-н, д. Шакша</t>
  </si>
  <si>
    <t>+7 (800) 700-16-16</t>
  </si>
  <si>
    <t>ABS,EBS, TEBS-E, ECAS</t>
  </si>
  <si>
    <t>Елабуга</t>
  </si>
  <si>
    <t>1023 км. (слева) трассы Казань-Уфа, н.п. Бехтерево</t>
  </si>
  <si>
    <t>ABS, TEBS-E</t>
  </si>
  <si>
    <t>Высокогорский р-н, 2-км южнее д. Макаровка (806-км трассы М-7)</t>
  </si>
  <si>
    <t>Старосармановская, 18 (р-н БСИ)</t>
  </si>
  <si>
    <t>1055 км трассы М7</t>
  </si>
  <si>
    <t xml:space="preserve">ABS, ECAS, T-EBS, EBS </t>
  </si>
  <si>
    <t>Мензелинский тракт, 20/2</t>
  </si>
  <si>
    <t>База Перспектива</t>
  </si>
  <si>
    <t>+7 (8552) 77-89-13</t>
  </si>
  <si>
    <t>ABS, ECAS, КамАЗ</t>
  </si>
  <si>
    <t>Республика Татарстан, Зеленодольский р-н.</t>
  </si>
  <si>
    <t>с. Осиново, а\д М-7 «ВОЛГА», 789 км.</t>
  </si>
  <si>
    <t>+7 (843) 202-40-40</t>
  </si>
  <si>
    <t>ул. Ларина, д. 23</t>
  </si>
  <si>
    <t>+7 (831) 259-77-79</t>
  </si>
  <si>
    <t>ABS, EBS,ECAS, TBS-E (только прицепы)</t>
  </si>
  <si>
    <t>ул. Федосеенко, д. 49</t>
  </si>
  <si>
    <t>+7 (831) 280-84-44</t>
  </si>
  <si>
    <t>Кстовский р-н., 432 км. трассы М-7</t>
  </si>
  <si>
    <t>ABS,EBS, TEBS-E</t>
  </si>
  <si>
    <t>ул. Шапошникова, д.15</t>
  </si>
  <si>
    <t>+7 (8314) 66-93-32</t>
  </si>
  <si>
    <t>+7 (831) 299-98-91, +7 (831) 299-98-96</t>
  </si>
  <si>
    <t>ул. Лесозащитная, д. 18</t>
  </si>
  <si>
    <t>+7 (3532) 30-00-86</t>
  </si>
  <si>
    <t>трасса М7, 812 км., комплекс Транзит</t>
  </si>
  <si>
    <t>+7 (843) 273-73-73</t>
  </si>
  <si>
    <t>ABS, ECAS, TEBS, EBS</t>
  </si>
  <si>
    <t>Уфимская область</t>
  </si>
  <si>
    <t>1449 км. автодороги М5 "Москва-Самара-Уфа-Челябинск", н.п. Авдон</t>
  </si>
  <si>
    <t>+7 (347) 224-28-32, +7 (96) 738-73-38.</t>
  </si>
  <si>
    <t>ИП Веселкин Д.В.</t>
  </si>
  <si>
    <t>+7 (903) 320-32-71</t>
  </si>
  <si>
    <t xml:space="preserve">ABS, ECAS, TEBS-E, EBS </t>
  </si>
  <si>
    <t>+7 (8422) 37-10-64</t>
  </si>
  <si>
    <t>ул.  Аустрина, д. 63</t>
  </si>
  <si>
    <t>Киров</t>
  </si>
  <si>
    <t>ул. Производственная, д. 25, корп.2</t>
  </si>
  <si>
    <t>ул. Менделеева, д. 4</t>
  </si>
  <si>
    <t>+7 (8332) 52-00-01</t>
  </si>
  <si>
    <t>+7 (342) 296-21-28</t>
  </si>
  <si>
    <t>Верхнемуллинская, 134</t>
  </si>
  <si>
    <t xml:space="preserve"> +7(342) 294-66-00</t>
  </si>
  <si>
    <t>п. Дубки,  1 км. от Саратовской кольцевой автодороги,</t>
  </si>
  <si>
    <t>+7  (8452) 74-80-45  </t>
  </si>
  <si>
    <t>ул. Металлургическая, д. 49</t>
  </si>
  <si>
    <t xml:space="preserve"> +7 (8552) 44-35-93, +7 (965) 612-00-70</t>
  </si>
  <si>
    <t>Тольятти</t>
  </si>
  <si>
    <t>Энгельс</t>
  </si>
  <si>
    <t>+7 (8453) 78-37-14, +7 (927) 910-85-45</t>
  </si>
  <si>
    <t>Самарская обл., Красноярский р-н.</t>
  </si>
  <si>
    <t>Чувашская республика, пос. Кугеси</t>
  </si>
  <si>
    <t>ул. Тепличная, д. 2</t>
  </si>
  <si>
    <t>+7 (83540) 2-21-47</t>
  </si>
  <si>
    <t>Чувашская республика, г. Чебоксары</t>
  </si>
  <si>
    <t>ул. Ярославская, д. 76</t>
  </si>
  <si>
    <t>+7 (8352) 62-26-38, +7 (8352) 62-81-63</t>
  </si>
  <si>
    <t xml:space="preserve">EBS, TEBS-E </t>
  </si>
  <si>
    <t>Иглинский р-н, 1491 км</t>
  </si>
  <si>
    <t>ABS, ECAS, EBS3</t>
  </si>
  <si>
    <t>Куйбышевское ш, д. 52</t>
  </si>
  <si>
    <t>+7 (4912) 95-78-91, +7 (4912) 24-34-31</t>
  </si>
  <si>
    <t>+7 (34397) 3-30-56, +7 (34397) 3-30-62</t>
  </si>
  <si>
    <t>ИП Ухань А.И.</t>
  </si>
  <si>
    <t>ул. Авторемонтная, д. 8</t>
  </si>
  <si>
    <t>ул. Щербакова, д. 137</t>
  </si>
  <si>
    <t>+7 (3452) 68-93-82, +7 (3452) 38-58-58</t>
  </si>
  <si>
    <t>Тюменский р-н, с. Успенка, 298 км. тракта Р-351</t>
  </si>
  <si>
    <t>EBS, TEBS-E</t>
  </si>
  <si>
    <t>Сургут</t>
  </si>
  <si>
    <t>ул. Профсоюзов, д. 62</t>
  </si>
  <si>
    <t>КамАЗ</t>
  </si>
  <si>
    <t>+7 (343) 376-28-46, 376-28-55</t>
  </si>
  <si>
    <t>ул. Троллейная, д. 85</t>
  </si>
  <si>
    <t>+7 (383) 343-05-75, +7 (383) 343-09-54</t>
  </si>
  <si>
    <t>ABS, ECAS, EBS, T-EBS-E</t>
  </si>
  <si>
    <t>ул. Толмачевская, д. 33/3</t>
  </si>
  <si>
    <t>+7 (383) 303-12-80, +7 (383) 363-56-00</t>
  </si>
  <si>
    <t>ABS, ECAS, EBS (только прицепы)</t>
  </si>
  <si>
    <t>ул. 22 декабря, д. 100</t>
  </si>
  <si>
    <t>+7 (3812) 28-22-33, +7 (3812) 33-82-97</t>
  </si>
  <si>
    <t>+7 (3812) 55-78-14</t>
  </si>
  <si>
    <t>ул. Терешковой, д. 76</t>
  </si>
  <si>
    <t>+7 (3842) 31-94-47</t>
  </si>
  <si>
    <t xml:space="preserve">пр. Кузнецкий, д. 176 Е </t>
  </si>
  <si>
    <t>+7 (3842) 45-20-66</t>
  </si>
  <si>
    <t>ул. Ракетная, д.19</t>
  </si>
  <si>
    <t>+7 (3822) 23-87-77</t>
  </si>
  <si>
    <t>Ул. Башиловская д.10А</t>
  </si>
  <si>
    <t>+7 (391) 226-48-66</t>
  </si>
  <si>
    <t>+7 (391) 255-52-67, 255-52-68</t>
  </si>
  <si>
    <t xml:space="preserve">ABS, EBS, EBS 3,  ECAS </t>
  </si>
  <si>
    <t>ул. 9 Мая, д. 2Г</t>
  </si>
  <si>
    <t>+7 (391) 274–95–00, 274–95–25</t>
  </si>
  <si>
    <t>ABS, EBS 3,  ECAS, Disk brake</t>
  </si>
  <si>
    <t>Братск</t>
  </si>
  <si>
    <t>пр.  Индустриальный, 5а, стр. 10</t>
  </si>
  <si>
    <t>+7 (902) 514-20-28;  +7(983) 446-79-60</t>
  </si>
  <si>
    <t>ABS, EBS,  ECAS</t>
  </si>
  <si>
    <t>ул. 2-ая Солнечная, дом 50</t>
  </si>
  <si>
    <t>+7 (3812) 711–430, 71–09–72</t>
  </si>
  <si>
    <t>ABS, EBS, EBS 3, ECAS, TEBS-E</t>
  </si>
  <si>
    <t>ул. Терешковой 41А, корпус 2</t>
  </si>
  <si>
    <t>+7 (3842) 34-60-15</t>
  </si>
  <si>
    <t>EBS, EBS 3, ECAS, TEBS-E</t>
  </si>
  <si>
    <t>Омская область,  Омский район, с. Дружино, ул. Придорожная, д. 61</t>
  </si>
  <si>
    <t>+7 (3842) (3812) 356450</t>
  </si>
  <si>
    <t>+7 (914) 271-21-79</t>
  </si>
  <si>
    <t>ABS</t>
  </si>
  <si>
    <t>Благовещенск</t>
  </si>
  <si>
    <t>ул. Театральная, д. 226</t>
  </si>
  <si>
    <t>+7 (4162) 42-22-57, +7 (4162) 42-13-03</t>
  </si>
  <si>
    <t xml:space="preserve">+7 (924) 436-22-22 </t>
  </si>
  <si>
    <t>ул. Воронежская, д. 158</t>
  </si>
  <si>
    <t xml:space="preserve">+7 (4212) 20-03-15 </t>
  </si>
  <si>
    <t>ИП Крамарь Алекандр</t>
  </si>
  <si>
    <t>Набережная реки Магаданки, д. 55, офис 34.</t>
  </si>
  <si>
    <t>+7 (914) 861-74-88</t>
  </si>
  <si>
    <t>Южно-сахалинск</t>
  </si>
  <si>
    <t>ул. Шлакоблочная, д. 37</t>
  </si>
  <si>
    <t>+7 (4242) 50-57-40,</t>
  </si>
  <si>
    <t>Петропавловск-Камчатский</t>
  </si>
  <si>
    <t>пр. Победы, д. 50, стр. 1</t>
  </si>
  <si>
    <t>+7 (4152) 30-77-57</t>
  </si>
  <si>
    <t xml:space="preserve">Уссурийск </t>
  </si>
  <si>
    <t xml:space="preserve">ИП Лавренчук Е.А. </t>
  </si>
  <si>
    <t>с. Новоникольск, ул. Писарева, д. 138</t>
  </si>
  <si>
    <t>+7 (4234) 39-48-63</t>
  </si>
  <si>
    <t>ул. Победы, д. 67Б</t>
  </si>
  <si>
    <t>+7 (4212) 40-07-10</t>
  </si>
  <si>
    <t>ул. Русская, 87А оф.6</t>
  </si>
  <si>
    <t xml:space="preserve">ул. Пролетарская, 46                                      </t>
  </si>
  <si>
    <t>+7 (4132) 64-50-30</t>
  </si>
  <si>
    <t>ул. Народного Ополчения, д. 25</t>
  </si>
  <si>
    <t>+380 (44) 591-63-33</t>
  </si>
  <si>
    <t>ABS, ECAS, EBS, TEBS-E2  (только прицепы), Renault</t>
  </si>
  <si>
    <t>Киевская обл., Гостомель</t>
  </si>
  <si>
    <t>+380 (44) 331-55-54</t>
  </si>
  <si>
    <t>ул. Чапаева, д. 1</t>
  </si>
  <si>
    <t>ABS, ECAS, EBS, TEBS-E2 (только прицепы), DAF</t>
  </si>
  <si>
    <t>Киевская обл., Буча</t>
  </si>
  <si>
    <t>ул. Заводская, д. 1</t>
  </si>
  <si>
    <t>+380 (4497) 2-96-99</t>
  </si>
  <si>
    <t>ABS, ECAS, EBS, TEBS-E2  (только прицепы), MAN</t>
  </si>
  <si>
    <t>с. Гамалиевка, ул. Киевская,  д. 1</t>
  </si>
  <si>
    <t>+380 (32) 277-78-02</t>
  </si>
  <si>
    <t>Кольцевая дорога, с. Скнылов (трасса M10 «Львов-Краковец», 6-й км)</t>
  </si>
  <si>
    <t>+380 (32) 242-16-99</t>
  </si>
  <si>
    <t>Закарпатская обл., Мукачево</t>
  </si>
  <si>
    <t>+380 (3131) 5-46-53</t>
  </si>
  <si>
    <t>Запорожье</t>
  </si>
  <si>
    <t>ул. Зои Космодемьянской, д. 8-а</t>
  </si>
  <si>
    <t>+38 (0612) 13-42-38</t>
  </si>
  <si>
    <t>ул. Киевская, д. 64А</t>
  </si>
  <si>
    <t>+380 (362) 22-33-75, +380 (362) 62-56-50</t>
  </si>
  <si>
    <t>ул. Уласа Самчука, д. 5</t>
  </si>
  <si>
    <t>+380 (362) 63-11-60, +380 (362) 62-30-14</t>
  </si>
  <si>
    <t>Ровненская обл., г. Сарны</t>
  </si>
  <si>
    <t>ул. Варшавская, д. 9A</t>
  </si>
  <si>
    <t>+380 (3665) 3-34-77</t>
  </si>
  <si>
    <t>Тернополь</t>
  </si>
  <si>
    <t>ул. Грига, д. 3</t>
  </si>
  <si>
    <t>Харьковская обл., Дергачевский р-н.</t>
  </si>
  <si>
    <t>Дергачевский р-н, с. Черкасская-Лозовая, ул. Карьерная, д. 1</t>
  </si>
  <si>
    <t>+380 (57) 335-35-95</t>
  </si>
  <si>
    <t>ABS, ECAS, EBS, TEBS-E2, Scania</t>
  </si>
  <si>
    <t>ул. Заводская, д. 155/2</t>
  </si>
  <si>
    <t>+380 (382) 70-26-95</t>
  </si>
  <si>
    <t>ул. Коломыйская, д. 2Д</t>
  </si>
  <si>
    <t>+380 (50) 372-01-10</t>
  </si>
  <si>
    <t>Чернигов</t>
  </si>
  <si>
    <t>ул. Инструментальная, д. 34</t>
  </si>
  <si>
    <t>+380 (462) 72-22-02</t>
  </si>
  <si>
    <t>+380 (444) 06-37-09</t>
  </si>
  <si>
    <t>Киевская область</t>
  </si>
  <si>
    <t>ул. Бабушкина, 37</t>
  </si>
  <si>
    <t>+375 (17) 291-83-74, +375 (29) 550-01-31</t>
  </si>
  <si>
    <t>Брестский район, д. Тельмы-2</t>
  </si>
  <si>
    <t>ул. Промышленная, 4</t>
  </si>
  <si>
    <t>+375 (162) 94-11-98, +375 (29) 650-30-60</t>
  </si>
  <si>
    <t>+7 (727) 295-10-40, +7 (727) 295-10-47</t>
  </si>
  <si>
    <t>ABS,ECAS, EBS</t>
  </si>
  <si>
    <t>+7 (727) 312-15-20</t>
  </si>
  <si>
    <t>ул. Тимофеева, д. 12</t>
  </si>
  <si>
    <t>+7 (727) 277-22-99, +7 (727) 277-44-33</t>
  </si>
  <si>
    <t>мкр. Айнабулак 4, дом 181, кв.2</t>
  </si>
  <si>
    <t>+7 (777) 293-57-80</t>
  </si>
  <si>
    <t>ИП Кудрявцев</t>
  </si>
  <si>
    <t>Семей</t>
  </si>
  <si>
    <t>Трасса Семей-Павлодар, д.10</t>
  </si>
  <si>
    <t>+7 (7476) 84-39-30</t>
  </si>
  <si>
    <t>ABS, EBS, ECAS, TEBS</t>
  </si>
  <si>
    <t>Усть-Каменогорск</t>
  </si>
  <si>
    <t>+7 (771) 305-33-96</t>
  </si>
  <si>
    <t>Астана</t>
  </si>
  <si>
    <t>+7 (777) 470-96-91</t>
  </si>
  <si>
    <t>+7 (777) 355-57-00</t>
  </si>
  <si>
    <t>+996 (312) 30-87-60, +996 (555) 03-93-81</t>
  </si>
  <si>
    <t>+995 (32) 45-22-44, +995 (32) 45-22-03</t>
  </si>
  <si>
    <t>WABCO-SHOP</t>
  </si>
  <si>
    <t>Седых Алексей</t>
  </si>
  <si>
    <t>Кузнецов Сергей</t>
  </si>
  <si>
    <t>ФИО</t>
  </si>
  <si>
    <t>Телефон:</t>
  </si>
  <si>
    <t>7 (812) 331-09-73/74</t>
  </si>
  <si>
    <t>Адрес:</t>
  </si>
  <si>
    <t>Буданов Михаил</t>
  </si>
  <si>
    <t>Билецкий Дмитрий</t>
  </si>
  <si>
    <t>Санин Александр</t>
  </si>
  <si>
    <t>УРАЛЬСКИЙ  / СИБИРСКИЙ ФЕДЕРАЛЬНЫЙ ОКРУГ</t>
  </si>
  <si>
    <t>7 (383) 347-68-38</t>
  </si>
  <si>
    <t>7 (383) 214-59-94</t>
  </si>
  <si>
    <t>Хлыстик Александр</t>
  </si>
  <si>
    <t>Телефон сот.:</t>
  </si>
  <si>
    <t>Савенков Сергей</t>
  </si>
  <si>
    <t>Ушаков Алексей</t>
  </si>
  <si>
    <t>Падий Антон</t>
  </si>
  <si>
    <t>380 (44) 464-46-56</t>
  </si>
  <si>
    <t>380 (95) 287-27-01</t>
  </si>
  <si>
    <t>380 (50) 341-25-14</t>
  </si>
  <si>
    <t>220070, Минск, ул. Переходная,64,оф. 7</t>
  </si>
  <si>
    <t>Вайцехович Виктор</t>
  </si>
  <si>
    <t>375 (29) 388-30-06</t>
  </si>
  <si>
    <t>Бибекин Владимир</t>
  </si>
  <si>
    <t>050054, г.Алматы, Казахстан, ул.Физули, 30</t>
  </si>
  <si>
    <t>Кривой Рог, ул. Акционерная, 37</t>
  </si>
  <si>
    <t>+38 (050) 447-46-34</t>
  </si>
  <si>
    <t>с. Солонка, ул. Стрийская,  55</t>
  </si>
  <si>
    <t>+380 (67) 313-19-93</t>
  </si>
  <si>
    <t>Полтавская область</t>
  </si>
  <si>
    <t>с. Чернечий Яр</t>
  </si>
  <si>
    <t>+380 (50) 346-25-87</t>
  </si>
  <si>
    <t>+380 (44) 579-26-43</t>
  </si>
  <si>
    <t>ул. Узинелор, д. 90</t>
  </si>
  <si>
    <t>+373 (22) 42-87-24</t>
  </si>
  <si>
    <t>7 (495) 980-04-56</t>
  </si>
  <si>
    <t>7 (903) 549-95-50</t>
  </si>
  <si>
    <t>630090, г. Новосибирск, ул. Инженерная, д. 4а, офис 217</t>
  </si>
  <si>
    <t>7 (727) 251-06-31</t>
  </si>
  <si>
    <t>+7 (929) 419-12-47</t>
  </si>
  <si>
    <t>ул. Комсомольская, 123</t>
  </si>
  <si>
    <t>ул. Пушкина, д.64</t>
  </si>
  <si>
    <t>пр. Рыскулова, 57А</t>
  </si>
  <si>
    <t>+7 (812) 612-80-70</t>
  </si>
  <si>
    <t>Гуренко Вячеслав</t>
  </si>
  <si>
    <t>Алеев Камиль</t>
  </si>
  <si>
    <t>КАЗАХСТАН, Узбекистан, Киргизия, Туркменистан, Таджикистан</t>
  </si>
  <si>
    <t>7(903) 549-46-27</t>
  </si>
  <si>
    <t>7(921) 962-21-99</t>
  </si>
  <si>
    <t>7 (921) 957-19-28</t>
  </si>
  <si>
    <t>7 (961) 328-10-60</t>
  </si>
  <si>
    <t>7(903) 388-37-98</t>
  </si>
  <si>
    <t>7 (913) 912-59-94</t>
  </si>
  <si>
    <t>7 (913) 765-25-85</t>
  </si>
  <si>
    <t>7 (914) 160-50-14</t>
  </si>
  <si>
    <t>ул. Гродненская, д. 53 А</t>
  </si>
  <si>
    <t>+375 (162) 55-55-22</t>
  </si>
  <si>
    <t>Барановичи</t>
  </si>
  <si>
    <t>+375 (17) 309-19-19</t>
  </si>
  <si>
    <t>Якутск</t>
  </si>
  <si>
    <t>Москва, г. Щербинка</t>
  </si>
  <si>
    <t>ул. Железнодорожная петля, д.8</t>
  </si>
  <si>
    <t>ABS, EBS, EBS 3 , TEBS-E2, ECAS, ECAS BUS</t>
  </si>
  <si>
    <t>344113 г. Ростов-на-Дону, Проспект Космонавтов, 32в/21в, 5эт. Офис 17</t>
  </si>
  <si>
    <t>Курган</t>
  </si>
  <si>
    <t>Ревда</t>
  </si>
  <si>
    <t>Юрюзань</t>
  </si>
  <si>
    <t>ул. Шефская, д. 3А, лит Г</t>
  </si>
  <si>
    <t xml:space="preserve"> +7 (343) 345-24-07, +7 (343) 345-25-33,       +7 (343) 345-24-04</t>
  </si>
  <si>
    <t>Челябинский тракт, 28 км, 1</t>
  </si>
  <si>
    <t xml:space="preserve"> +7 (3452) 68-09-47, +7 (345) 222-11-50</t>
  </si>
  <si>
    <t xml:space="preserve"> +7 (351) 735-40-92, +7 (351) 735-40-71  </t>
  </si>
  <si>
    <t xml:space="preserve"> +7 (351) 239-91-64, +7 (351) 210-22-33</t>
  </si>
  <si>
    <t>Миасс</t>
  </si>
  <si>
    <t>ул. 60 лет Октября,19</t>
  </si>
  <si>
    <t>ул. Трактовая, 4</t>
  </si>
  <si>
    <t>ул. Борихино Поле, д. 11</t>
  </si>
  <si>
    <t>+7 (4822) 49-31-49</t>
  </si>
  <si>
    <t>Ленинградская область, Тосненский район</t>
  </si>
  <si>
    <t>+7 (812) 309-1533</t>
  </si>
  <si>
    <t xml:space="preserve">ул. Дзержинского, д. 17 </t>
  </si>
  <si>
    <t>Fomin</t>
  </si>
  <si>
    <t>Sedykh</t>
  </si>
  <si>
    <t>Kuznetsov</t>
  </si>
  <si>
    <t>Savenkov</t>
  </si>
  <si>
    <t>Ushakov</t>
  </si>
  <si>
    <t>Aleev</t>
  </si>
  <si>
    <t>Vaitsekhovich</t>
  </si>
  <si>
    <t>Gurenko</t>
  </si>
  <si>
    <t>Padiy</t>
  </si>
  <si>
    <t>Budanov</t>
  </si>
  <si>
    <t>Sanin</t>
  </si>
  <si>
    <t>Biletskiy</t>
  </si>
  <si>
    <t>Khlystik</t>
  </si>
  <si>
    <t>Date update</t>
  </si>
  <si>
    <t>194292, г. С. Петербург, Парнас, пр. Культуры 42/44, БЦ АЛЕКСОР, Офис 406</t>
  </si>
  <si>
    <t>Bibekin</t>
  </si>
  <si>
    <t>Поселение Десёновское, деревня Ватутинки, территория ОК Ватутинки</t>
  </si>
  <si>
    <t>+7 495 980‑62-30, +7 495 980‑62-32</t>
  </si>
  <si>
    <t>+7 495 276‑11-17, +7 495 276‑11-19</t>
  </si>
  <si>
    <t>поселок Октябрьской фабрики, владение 2</t>
  </si>
  <si>
    <t>+7 (495) 276-11-17 доб. 6300, 6301, 6302, 6303</t>
  </si>
  <si>
    <t>7 (495) 276-11-17  доб. 6010 / 6012 / 6013</t>
  </si>
  <si>
    <t>32 км МКАД, внешняя сторона ТК ТРАКТ 32</t>
  </si>
  <si>
    <t>Владимир</t>
  </si>
  <si>
    <t>ул. Ярославского, 302</t>
  </si>
  <si>
    <t>ECAS, VCS II, TEBS-D, TEBS-E</t>
  </si>
  <si>
    <t xml:space="preserve"> +7 (391) 299-74-77, 299-73-74</t>
  </si>
  <si>
    <t>ул. Петухова , д.47/1</t>
  </si>
  <si>
    <t xml:space="preserve"> +7 (383) 304-5585</t>
  </si>
  <si>
    <t>ул. Садовая, 200</t>
  </si>
  <si>
    <t xml:space="preserve"> +7 (383) 26-25-157, 26-25-320</t>
  </si>
  <si>
    <t xml:space="preserve">ABS, EBS 3,  ECAS </t>
  </si>
  <si>
    <t>Чита</t>
  </si>
  <si>
    <t>ул. Тактовая, 53</t>
  </si>
  <si>
    <t xml:space="preserve"> +7 (3022) 20-75-72 , 20-71-57</t>
  </si>
  <si>
    <t>ул. Звездная, д. 2</t>
  </si>
  <si>
    <t>+7 (495) 308-99-99</t>
  </si>
  <si>
    <t>Северный проезд, 9</t>
  </si>
  <si>
    <t>TEBS-E, ECAS</t>
  </si>
  <si>
    <t>Могилёв</t>
  </si>
  <si>
    <t>Гомель</t>
  </si>
  <si>
    <t>Орша</t>
  </si>
  <si>
    <t>Полоцк</t>
  </si>
  <si>
    <t>Пинск</t>
  </si>
  <si>
    <t>Бобруйск</t>
  </si>
  <si>
    <t>Мозырь</t>
  </si>
  <si>
    <t>Лида</t>
  </si>
  <si>
    <t>Производственная, 25, корп.2</t>
  </si>
  <si>
    <t>+ 7 (8332) 513-85</t>
  </si>
  <si>
    <t>Вольский тракт, 4а</t>
  </si>
  <si>
    <t>+7 (8452) 69-42-69</t>
  </si>
  <si>
    <t>Литвинова, 302</t>
  </si>
  <si>
    <t>+7 (846) 997-77-44</t>
  </si>
  <si>
    <t>+7 (831) 462-74-74, +7 (831) 463-34-72</t>
  </si>
  <si>
    <t>Федосеенко, 41л</t>
  </si>
  <si>
    <t>+7 (831) 215-50-54</t>
  </si>
  <si>
    <t>Мензелинский тракт, 42/1</t>
  </si>
  <si>
    <t>+7 (8552) 44-35-80, +7 (8552) 54-44-43</t>
  </si>
  <si>
    <t>Фомин Александр</t>
  </si>
  <si>
    <t>7(903) 721-71-89</t>
  </si>
  <si>
    <t>129164, г. Москва, Зубарев переулок, д. 15, стр. 1, офис 461</t>
  </si>
  <si>
    <t>c. Чинадиево, ул. Садовая 92</t>
  </si>
  <si>
    <t>ул. Узинелор, 90А</t>
  </si>
  <si>
    <t xml:space="preserve">Харьков </t>
  </si>
  <si>
    <t>ул. Роганьская, 160</t>
  </si>
  <si>
    <t>Черновицкая обл.</t>
  </si>
  <si>
    <t>с. Магала, ул. Черновицкая, 28</t>
  </si>
  <si>
    <t>+380 (372) 90-40-09</t>
  </si>
  <si>
    <t>ABS, EBS3</t>
  </si>
  <si>
    <t>ул. Криничная 173</t>
  </si>
  <si>
    <t>ул. Советская, д. 44а</t>
  </si>
  <si>
    <t>Да</t>
  </si>
  <si>
    <t>да</t>
  </si>
  <si>
    <t>нет</t>
  </si>
  <si>
    <t>МКАД, 23-й километр, владение 3, строение 1</t>
  </si>
  <si>
    <t>Московская обл., г Ногинск , 60-й км М7</t>
  </si>
  <si>
    <t>Московская обл., Подольский р-н, г.п. Львовский, ТК "Львовский", пав. Г-19</t>
  </si>
  <si>
    <t xml:space="preserve">пос. Развилка, ТК ФИЛИН, 23 км МКАД, внешняя сторона, пав.1; </t>
  </si>
  <si>
    <r>
      <t>31 км МКАД, торговый центр Авто-31, павильон</t>
    </r>
    <r>
      <rPr>
        <sz val="11"/>
        <color theme="1"/>
        <rFont val="Calibri"/>
        <family val="2"/>
        <scheme val="minor"/>
      </rPr>
      <t xml:space="preserve"> А2-9,</t>
    </r>
  </si>
  <si>
    <r>
      <t xml:space="preserve">31 км МКАД, торговый центр Авто-31, павильон </t>
    </r>
    <r>
      <rPr>
        <sz val="11"/>
        <color theme="1"/>
        <rFont val="Calibri"/>
        <family val="2"/>
        <scheme val="minor"/>
      </rPr>
      <t>В1-1</t>
    </r>
  </si>
  <si>
    <r>
      <t>31 км МКАД, торговый центр Авто-31, павильон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Б2-3</t>
    </r>
  </si>
  <si>
    <t xml:space="preserve"> +7 (913) 416-1155, +7 (923) 466-1155</t>
  </si>
  <si>
    <t>ABS, T-EBS-E</t>
  </si>
  <si>
    <t>Кемеровская область,  Прокопьевский  район, п. Калачево, ул. Нагорная, 25 А</t>
  </si>
  <si>
    <t>7 (777) 675-55-46</t>
  </si>
  <si>
    <t>ул. Тракторная ,24 /пр. Абая, 99</t>
  </si>
  <si>
    <t xml:space="preserve"> +7 (7152) 53 90 58, +7 (701) 748 86 33, </t>
  </si>
  <si>
    <t xml:space="preserve"> +7 (7252) 53-67-49, +7 (705) 715-06-06</t>
  </si>
  <si>
    <t xml:space="preserve"> +7 (7142) 22-49-21,+ 7 (705) 701-64-00</t>
  </si>
  <si>
    <t xml:space="preserve"> +7 (775) 981-10-18</t>
  </si>
  <si>
    <t xml:space="preserve"> +7 (701) 324-37-46</t>
  </si>
  <si>
    <t xml:space="preserve"> +7 (7172) 73-19-95, +7 (777) 355-56-94,</t>
  </si>
  <si>
    <t>Алматинская обл., Илийский р-н.</t>
  </si>
  <si>
    <t>Находка</t>
  </si>
  <si>
    <t>ИП Пиценко А.Е.</t>
  </si>
  <si>
    <t>Московская область, Солнечногорский р-н</t>
  </si>
  <si>
    <t>д. Ложки</t>
  </si>
  <si>
    <t>ул. Майкопская, 58/1</t>
  </si>
  <si>
    <t>+7 (843) 562-02-40</t>
  </si>
  <si>
    <t>Киндери, Лесная, 7</t>
  </si>
  <si>
    <t>+7 (962) 553 74 70</t>
  </si>
  <si>
    <t>+7 (342) 294-68-74</t>
  </si>
  <si>
    <t>Доковая 37/2</t>
  </si>
  <si>
    <t xml:space="preserve">+7 (8182) 29-55-55 </t>
  </si>
  <si>
    <t>ABS, EBS, ECAS, TEBS-E2 (только прицепы)</t>
  </si>
  <si>
    <t>+7 (914) 703-83-49</t>
  </si>
  <si>
    <t>+7 (3822) 23-88-88</t>
  </si>
  <si>
    <t>ул. Попова 206</t>
  </si>
  <si>
    <t>+7 (3852) 38-95-95, +7 (3852) 25-43-13</t>
  </si>
  <si>
    <t xml:space="preserve">ул. Попова, 206 </t>
  </si>
  <si>
    <t xml:space="preserve">Барнаул </t>
  </si>
  <si>
    <t>+7 (3852) 38-95-95</t>
  </si>
  <si>
    <t>+7 (383) 239-55-65</t>
  </si>
  <si>
    <t>+7 (383) 399-02-27</t>
  </si>
  <si>
    <t>ул. Малыгина 11/2</t>
  </si>
  <si>
    <t>ул. Троицкий тракт 72/Б</t>
  </si>
  <si>
    <t>+7 (351) 247-50-51, доб. 620</t>
  </si>
  <si>
    <t>+7 (922) 630-84-47</t>
  </si>
  <si>
    <t>+7 (351) 247-50-51, доб. 331</t>
  </si>
  <si>
    <t>+7 (351) 247-50-51, доб. 301</t>
  </si>
  <si>
    <t>ул. Кулибина 3</t>
  </si>
  <si>
    <t>+7 (351) 247-50-51, доб. 2106</t>
  </si>
  <si>
    <t xml:space="preserve">Сургут </t>
  </si>
  <si>
    <t>+7 (3462) 555-385</t>
  </si>
  <si>
    <t>+7 (3852) 50-18-12</t>
  </si>
  <si>
    <t>ул. 1-я Московская 1А</t>
  </si>
  <si>
    <t>+7 (3952) 50-05-41</t>
  </si>
  <si>
    <t>ул. 2-я Солнечная 46Б</t>
  </si>
  <si>
    <t>+7 (3812) 92-50-43</t>
  </si>
  <si>
    <t>+7 (391) 204-00-28</t>
  </si>
  <si>
    <t xml:space="preserve">ул. Трамвайная 4 </t>
  </si>
  <si>
    <t>+7 (3843) 20-97-79</t>
  </si>
  <si>
    <t>ул. Механическая д. 115/5</t>
  </si>
  <si>
    <t>+7 (351) 210-15-20</t>
  </si>
  <si>
    <t>ул. Толмачевская д. 15/1</t>
  </si>
  <si>
    <t>250-й км. трассы Курган-Челябинск Р-254 "Иртыш"</t>
  </si>
  <si>
    <t>ул. Мостовая, д. 18/1, стр.3</t>
  </si>
  <si>
    <t>с. Троицкое, ул. Луговая 1-я, д. 8</t>
  </si>
  <si>
    <t>с. Супонево, переулок 2-й Арсенальный, 39</t>
  </si>
  <si>
    <t>04073, г. Киев, пр-т Степана Бандеры, д. 6, оф. 901</t>
  </si>
  <si>
    <t>Нет</t>
  </si>
  <si>
    <t>ул. Малыгина 13/1</t>
  </si>
  <si>
    <t>+7 (383) 255-20-30</t>
  </si>
  <si>
    <t>ул. Шатурская, д. 2д</t>
  </si>
  <si>
    <t>+7 (3842) 57-10-00</t>
  </si>
  <si>
    <t>+7 (4012) 73-21-07</t>
  </si>
  <si>
    <t xml:space="preserve">+375 (17) 291-08-13, +375 (17) 380-18-00 </t>
  </si>
  <si>
    <t>Колядичи, ул. Бабушкина, д. 54</t>
  </si>
  <si>
    <t>+7 (4012) 31-00-48</t>
  </si>
  <si>
    <t>Новостроевская, д. 23</t>
  </si>
  <si>
    <t>ул. Герасимова, д. 10</t>
  </si>
  <si>
    <t>Воронеж, с. Рогачевка</t>
  </si>
  <si>
    <t>ул. Мира, д.46</t>
  </si>
  <si>
    <t>д. Одерихино</t>
  </si>
  <si>
    <t>Гагарина, д. 90</t>
  </si>
  <si>
    <t>+7 (3812) 29-40-40</t>
  </si>
  <si>
    <t>ABS, ECAS, EBS, TEBS-E, EBS-3</t>
  </si>
  <si>
    <t>ABS, EBS,TEBS-E,ECAS, EBS-3</t>
  </si>
  <si>
    <t>ABS, ECAS, TEBS</t>
  </si>
  <si>
    <t>​+7 (495) 276-11-17</t>
  </si>
  <si>
    <t>3-я линия, д. 46, корпус 2</t>
  </si>
  <si>
    <t xml:space="preserve"> ул. 2-я Солнечная, д. 35Д</t>
  </si>
  <si>
    <t>+7 (3812) 72-90-20</t>
  </si>
  <si>
    <t>+7 (771) 305-68-81</t>
  </si>
  <si>
    <t>+7 (3902) 32-55-44</t>
  </si>
  <si>
    <t>Чуйская область, с. Пригородное</t>
  </si>
  <si>
    <t>ул. Серегина, д. 1</t>
  </si>
  <si>
    <t>пос. Малое Исаково, Гурьевская, д. 2В</t>
  </si>
  <si>
    <t>+7 (4012) 51-45-41</t>
  </si>
  <si>
    <t>п. Каштак, проезд Батальонный, д. 11</t>
  </si>
  <si>
    <t>8 (800) 222-87-78</t>
  </si>
  <si>
    <t>ABS, EBS, TEBS-E, VCS-II</t>
  </si>
  <si>
    <t xml:space="preserve">+7 (914) 709-12-70 </t>
  </si>
  <si>
    <t>ул. Набережная, д. 4Л</t>
  </si>
  <si>
    <t>Полюстровский пр., д. 54</t>
  </si>
  <si>
    <t>Санкт-Петербург, Парголово, пос. Песочный</t>
  </si>
  <si>
    <t>ул. Ленинградская, д. 99, литера А</t>
  </si>
  <si>
    <t>пос. Угловое, ул. Гагарина, д. 51</t>
  </si>
  <si>
    <t>ул. .Польова, д. 97</t>
  </si>
  <si>
    <t>п/у Колядичи, ул. Бабушкина, д. 54-307</t>
  </si>
  <si>
    <t>Московская обл., г. Бронницы</t>
  </si>
  <si>
    <t>Московская область, Истринский р-н.</t>
  </si>
  <si>
    <t>поселок Обухово, 42-й км а\д Москва - Н. Новгород, территория АЗС "ЮЛА"</t>
  </si>
  <si>
    <t>Калининградская область</t>
  </si>
  <si>
    <t>Ленинградская область, Тихвин</t>
  </si>
  <si>
    <t>ул. Транспортная, д. 67</t>
  </si>
  <si>
    <t> 354 км трассы "Кавказ" пос. Иноземцево, с/т Радуга, 18</t>
  </si>
  <si>
    <t>Осиновая, 12 (трасса М-7, пос. Щербаково)</t>
  </si>
  <si>
    <t>ул. Ларина, 13</t>
  </si>
  <si>
    <t>ул. Совхозная, д. 20А</t>
  </si>
  <si>
    <t>ул. Игарская, д. 5и</t>
  </si>
  <si>
    <t>ул. Сельскохозяйственная 4Е</t>
  </si>
  <si>
    <t xml:space="preserve">ул. Власихинская 144а. </t>
  </si>
  <si>
    <t>ул. Ракетная, 19</t>
  </si>
  <si>
    <t>ул. Гагарина, д 90</t>
  </si>
  <si>
    <t>Тосненский р-н, пгт. Красный Бор, ул. Промышленная, д. 3</t>
  </si>
  <si>
    <t>г. Березовский, ул. Транспортников, д.1</t>
  </si>
  <si>
    <t>с. Беседы, Южный въезд, владение №1</t>
  </si>
  <si>
    <t>ул. Гиляровского, 50</t>
  </si>
  <si>
    <t>Калининградская обл., Гурьевский р-н.</t>
  </si>
  <si>
    <t>Калининградская обл., п Холмогоровка</t>
  </si>
  <si>
    <t>с. Белозерки, ул. Сосновая, д. 1А</t>
  </si>
  <si>
    <t>Проезд им. Крупской, 66</t>
  </si>
  <si>
    <t>пр. Промышленный, д.11</t>
  </si>
  <si>
    <t>ул. Клубная, д. 8, ст1</t>
  </si>
  <si>
    <t>ул. Валдайская, д. 17</t>
  </si>
  <si>
    <t>Красноярский край, Емельяновский р-н, 
п. Солонцы, пр-т. Котельникова, д. 16</t>
  </si>
  <si>
    <t>ул., Маковского, 95</t>
  </si>
  <si>
    <t>мкр. Марха, Маганский тр.2 км.,
МП «Спутник-2», д.8/3</t>
  </si>
  <si>
    <t>Броварський р-н, смт. Велика Димерка, ул...Броварська, д. 164</t>
  </si>
  <si>
    <t>Ашибулакский сель округ, село М. Туймебаева</t>
  </si>
  <si>
    <t>п. Байсерке, ул. Султана-Бейбарыса, д. 3</t>
  </si>
  <si>
    <t>Premium Logistic, LTD</t>
  </si>
  <si>
    <t>Scania Central Asia, LLP</t>
  </si>
  <si>
    <t>ЧП «Автоком-Сервис»</t>
  </si>
  <si>
    <t>ДП «РовноТрансэспедиция»</t>
  </si>
  <si>
    <t>«Эланд»</t>
  </si>
  <si>
    <t>«АвтоТракСервис»</t>
  </si>
  <si>
    <t>«Камаз-Восток»</t>
  </si>
  <si>
    <t>«МСервис»</t>
  </si>
  <si>
    <t>«СибТрансКолд»</t>
  </si>
  <si>
    <t>«Сибавторесурс»</t>
  </si>
  <si>
    <t>«СолексАвто-Сибирь»</t>
  </si>
  <si>
    <t>«Автосервис-Чита»</t>
  </si>
  <si>
    <t>«ЧИТАСКАНСЕРВИС»</t>
  </si>
  <si>
    <t>ИП ЛапинВадимСергеевич СТО «БОМОНД»</t>
  </si>
  <si>
    <t>ГК «Перспектива»</t>
  </si>
  <si>
    <t>ТПК «ТРАНССНАБ»</t>
  </si>
  <si>
    <t>СЦ «Регион 61»</t>
  </si>
  <si>
    <t>«Техцентры Сотранс» (Север)</t>
  </si>
  <si>
    <t>ТЦ «Восток»</t>
  </si>
  <si>
    <t>ТСК «ТЕХИНКОМ»</t>
  </si>
  <si>
    <t>«ААА ТракСервис» (Павловский-Посад)</t>
  </si>
  <si>
    <t>Криворожский Филиал «Скания Украина»</t>
  </si>
  <si>
    <t>Киевский филиал «Скания Украина»</t>
  </si>
  <si>
    <t>НБИ «Транспорт Сервис» (Промтранс)</t>
  </si>
  <si>
    <t xml:space="preserve">LKW-Trans, LTD   </t>
  </si>
  <si>
    <t xml:space="preserve">«Пневмо-Авто» (ЧП Ткач)  </t>
  </si>
  <si>
    <t>«Евпропарт» ОП г. Хабаровск</t>
  </si>
  <si>
    <t>ГК «Евродизель»</t>
  </si>
  <si>
    <t xml:space="preserve">«Еврофура» (ИП Тимофеева)  </t>
  </si>
  <si>
    <t>ИП Гришина С.А. (м-н. «Оригинал»)</t>
  </si>
  <si>
    <t>ТД «РИАТ»</t>
  </si>
  <si>
    <t>ГК «Омега» (Казань)</t>
  </si>
  <si>
    <t>ИП Тетерин В.В. (м-н. «Евро Трак»)</t>
  </si>
  <si>
    <t>«ТракСервис» (Тверь)</t>
  </si>
  <si>
    <t>«ЕВРОПАРТ Рус» Михайловская Слобода</t>
  </si>
  <si>
    <t>«ТракСервис»</t>
  </si>
  <si>
    <t>«ТракСервис» (23 км МКАД)</t>
  </si>
  <si>
    <t>«ТракСервис» (31 км МКАД)</t>
  </si>
  <si>
    <t>«ТракСервис» (32 км МКАД)</t>
  </si>
  <si>
    <t>«ТракСервис» (80 км МКАД)</t>
  </si>
  <si>
    <t>«ТракСервис» (Балашиха 1)</t>
  </si>
  <si>
    <t>«ТракСервис» (г. Мытищи)</t>
  </si>
  <si>
    <t>«ТракСервис» (Балашиха 2)</t>
  </si>
  <si>
    <t>«ТракСервис» (Котельники)</t>
  </si>
  <si>
    <t>«ТракСервис» (Истра)</t>
  </si>
  <si>
    <t>«ТракСервис» (Софьино)</t>
  </si>
  <si>
    <t>«ТракСервис» (Ногинск)</t>
  </si>
  <si>
    <t>«ТракCервис»  (г. Голицыно)</t>
  </si>
  <si>
    <t>«ТракCервис»  (г. Бронницы)</t>
  </si>
  <si>
    <t>«ТракCервис»  (32 км ДОН)</t>
  </si>
  <si>
    <t>«ЕВРОПАРТ Рус» 32 км МКАД</t>
  </si>
  <si>
    <t>«АРМТЕК» (32 км МКАД)</t>
  </si>
  <si>
    <t>«АРМТЕК» (31 км МКАД)</t>
  </si>
  <si>
    <t>«АРМТЕК» (23 км МКАД)</t>
  </si>
  <si>
    <t>RZA, Ltd</t>
  </si>
  <si>
    <t>«АвтопартУнивекс»</t>
  </si>
  <si>
    <t>«АРМТЕК»</t>
  </si>
  <si>
    <t>«Интердеталь»</t>
  </si>
  <si>
    <t>«ПРАМО»</t>
  </si>
  <si>
    <t>«ТракМоторс»</t>
  </si>
  <si>
    <t>«Глобал Трак Сервис»</t>
  </si>
  <si>
    <t>«ЕВРОПАРТ Рус»</t>
  </si>
  <si>
    <t>«Кармин Авто»</t>
  </si>
  <si>
    <t>«АфексТверьДеталь»</t>
  </si>
  <si>
    <t>«БТК»</t>
  </si>
  <si>
    <t>«Автоконтинент»</t>
  </si>
  <si>
    <t>«БАЛТКАМ»</t>
  </si>
  <si>
    <t>«Орум Мерка»</t>
  </si>
  <si>
    <t>«БАВ-Движение»</t>
  </si>
  <si>
    <t>«Биг Кар»</t>
  </si>
  <si>
    <t>«Драйвер»</t>
  </si>
  <si>
    <t>«АСП-Мастер»</t>
  </si>
  <si>
    <t>«Коммерческий транспорт»</t>
  </si>
  <si>
    <t>«Дальнобойщик»</t>
  </si>
  <si>
    <t>«Гермес»</t>
  </si>
  <si>
    <t>«ПТК»</t>
  </si>
  <si>
    <t>«Дортранс»</t>
  </si>
  <si>
    <t>«Автодистрибьюшн Карго Партс»</t>
  </si>
  <si>
    <t>«Интер Карс»</t>
  </si>
  <si>
    <t>«Техноторг-Дон»</t>
  </si>
  <si>
    <t>«Автофастера»</t>
  </si>
  <si>
    <t>«ИРБИС-АВТО»</t>
  </si>
  <si>
    <t>«Омега-Автопоставка»</t>
  </si>
  <si>
    <t>«КПП Центр»</t>
  </si>
  <si>
    <t>«Автотракмоторс»</t>
  </si>
  <si>
    <t>«Белавтомазсервис»</t>
  </si>
  <si>
    <t>«Еврозапчасть»</t>
  </si>
  <si>
    <t>«ТракБел»</t>
  </si>
  <si>
    <t>«Форвард Моторс»</t>
  </si>
  <si>
    <t>«СВС Транс»</t>
  </si>
  <si>
    <t>«Фаэтон ДС»</t>
  </si>
  <si>
    <t>«Азатика»</t>
  </si>
  <si>
    <t>«К2»</t>
  </si>
  <si>
    <t>«Аделия»</t>
  </si>
  <si>
    <t>«Элит авто»</t>
  </si>
  <si>
    <t>«Евро Трак»</t>
  </si>
  <si>
    <t>«Тегета-Моторс»</t>
  </si>
  <si>
    <t>«Олмосдон»</t>
  </si>
  <si>
    <t>«Политранс»</t>
  </si>
  <si>
    <t>«ЕвроТракДеталь»</t>
  </si>
  <si>
    <t>«Автокомтранстрейд»</t>
  </si>
  <si>
    <t>«Рейс 44»</t>
  </si>
  <si>
    <t>«АТИ Липецк»</t>
  </si>
  <si>
    <t>«Техпоставка»</t>
  </si>
  <si>
    <t xml:space="preserve">«ЕВРОПАРТ Рус» г. Котельники </t>
  </si>
  <si>
    <t>«Мир Грузовиков»</t>
  </si>
  <si>
    <t>«ПитСтоп»</t>
  </si>
  <si>
    <t>«ТракСервис» (Тула)</t>
  </si>
  <si>
    <t>«АвтоПлюс»</t>
  </si>
  <si>
    <t>«M8+ Вологда»</t>
  </si>
  <si>
    <t>«Сервис-Транс»</t>
  </si>
  <si>
    <t>«ТехноСервис»</t>
  </si>
  <si>
    <t>«Европарт Калининград»</t>
  </si>
  <si>
    <t>«АвтоПарт-Импорт»</t>
  </si>
  <si>
    <t>«БАВ Движение»</t>
  </si>
  <si>
    <t>«Карел-Импекс»</t>
  </si>
  <si>
    <t>«Северо-Западный Транспортно-Сервисный Центр  »</t>
  </si>
  <si>
    <t>«ГК «Омега»»</t>
  </si>
  <si>
    <t>«Тракс-Деталь»</t>
  </si>
  <si>
    <t>«Кармин»</t>
  </si>
  <si>
    <t>«КУБАНЬ-СКАН»</t>
  </si>
  <si>
    <t>«ГАРАЖ»</t>
  </si>
  <si>
    <t>«ЕВРОПАРТ РУС»</t>
  </si>
  <si>
    <t>«Аксель-К»</t>
  </si>
  <si>
    <t>«ТПК ТРАНССНАБ»</t>
  </si>
  <si>
    <t>«Автопартия»</t>
  </si>
  <si>
    <t>«Европарт РУС»</t>
  </si>
  <si>
    <t>«Казань-Шинторг»</t>
  </si>
  <si>
    <t>«ПКФ Техцентр»</t>
  </si>
  <si>
    <t>«Евро Прицеп»</t>
  </si>
  <si>
    <t>«НижБел»</t>
  </si>
  <si>
    <t>«КомТранс»</t>
  </si>
  <si>
    <t>«Оренбург-СканСервис»</t>
  </si>
  <si>
    <t>«Кванта»</t>
  </si>
  <si>
    <t>«ЕвропартРУС»</t>
  </si>
  <si>
    <t>«Техник-Механик»</t>
  </si>
  <si>
    <t>«Евродеталь»</t>
  </si>
  <si>
    <t>«ДЕЛЬТА-ТРАНС»</t>
  </si>
  <si>
    <t>«АнСа-Транс»</t>
  </si>
  <si>
    <t>«Зауральский тракт»</t>
  </si>
  <si>
    <t>«Арсенал-Авто »</t>
  </si>
  <si>
    <t>«КомТрансЗапчасть»</t>
  </si>
  <si>
    <t>«Грузоман»</t>
  </si>
  <si>
    <t>«Кенинком»</t>
  </si>
  <si>
    <t>«ГРИНАВТО»</t>
  </si>
  <si>
    <t>«М-Тракс»</t>
  </si>
  <si>
    <t>«Омск Дизель»</t>
  </si>
  <si>
    <t>«Скорс-сервис»</t>
  </si>
  <si>
    <t>«Дизель Комплект»</t>
  </si>
  <si>
    <t>«Евротрак-ДВ»</t>
  </si>
  <si>
    <t>«Дизель»</t>
  </si>
  <si>
    <t>«ДИЗЕЛЬ ТЕХНИК»</t>
  </si>
  <si>
    <t>«Мотортрейд»</t>
  </si>
  <si>
    <t>«Транссервис»</t>
  </si>
  <si>
    <t>«Траклайф»</t>
  </si>
  <si>
    <t>«Шиппинг-Лайн»</t>
  </si>
  <si>
    <t>«Камион»</t>
  </si>
  <si>
    <t>«СТ Сервис»</t>
  </si>
  <si>
    <t>«ТВК АВТО»</t>
  </si>
  <si>
    <t>«СВС-Астана»</t>
  </si>
  <si>
    <t>«Транзит Сервис СВС»</t>
  </si>
  <si>
    <t>«СВС-СЕВЕР»</t>
  </si>
  <si>
    <t>«СВС-ЮГ»</t>
  </si>
  <si>
    <t>«ИЛАРАВТО»</t>
  </si>
  <si>
    <t>«Сварз»</t>
  </si>
  <si>
    <t>«Серпри-Авто М»</t>
  </si>
  <si>
    <t>«Легат-Сервис»</t>
  </si>
  <si>
    <t>«Восток Трак Сервис»</t>
  </si>
  <si>
    <t>«Трак-Сервис Беседы»</t>
  </si>
  <si>
    <t>«МЗ ТОНАР»</t>
  </si>
  <si>
    <t>«Нара Авто Транс»</t>
  </si>
  <si>
    <t>«РязаньСкан»</t>
  </si>
  <si>
    <t>«РУМОС-Комтранс»</t>
  </si>
  <si>
    <t>«Тверьстроймаш»</t>
  </si>
  <si>
    <t>«ЯрТракСервис»</t>
  </si>
  <si>
    <t>«ВологдаСкан»</t>
  </si>
  <si>
    <t>«Сервис Транс»</t>
  </si>
  <si>
    <t>«Евро Техник»</t>
  </si>
  <si>
    <t>«Техцентры Сотранс»</t>
  </si>
  <si>
    <t>«Северо-Западный Транспортно-сервисный центр»</t>
  </si>
  <si>
    <t>«Техпортавтосервис»</t>
  </si>
  <si>
    <t>«ИВ-Сервис»</t>
  </si>
  <si>
    <t>«Парнасавтокомплекс»</t>
  </si>
  <si>
    <t>«Питер Бас Центр»</t>
  </si>
  <si>
    <t>«Компания Альфа»</t>
  </si>
  <si>
    <t>«Тиропанефтранс»</t>
  </si>
  <si>
    <t>«Астон-Сервис»</t>
  </si>
  <si>
    <t>«Дельтаскан»</t>
  </si>
  <si>
    <t>«Самара-Скан-Сервис»</t>
  </si>
  <si>
    <t>«Балтранс»</t>
  </si>
  <si>
    <t>«КАВКАЗ Автосервис»</t>
  </si>
  <si>
    <t>«Грифон»</t>
  </si>
  <si>
    <t>«Уралтехцентр»</t>
  </si>
  <si>
    <t>«ЕВРОФУРА»</t>
  </si>
  <si>
    <t>«Днепро-Скан»</t>
  </si>
  <si>
    <t>«Оникс»</t>
  </si>
  <si>
    <t>«Дейв Экспресс Сервис»</t>
  </si>
  <si>
    <t>«Автокомплект»</t>
  </si>
  <si>
    <t>«Камион-ЛТД»</t>
  </si>
  <si>
    <t>«Аванти-групп»</t>
  </si>
  <si>
    <t>«АТП Атлант»</t>
  </si>
  <si>
    <t>«Проскан»</t>
  </si>
  <si>
    <t>«Анкомтех»</t>
  </si>
  <si>
    <t>«Трак Сервис Львов»</t>
  </si>
  <si>
    <t>«Витэсс-Авто»</t>
  </si>
  <si>
    <t>«Пневмо-Авто»</t>
  </si>
  <si>
    <t>«ТРАК ДРАЙВ»</t>
  </si>
  <si>
    <t>«Сервис-ДАФ-Барановичи»</t>
  </si>
  <si>
    <t>«СП Курс»</t>
  </si>
  <si>
    <t>«Кардена»</t>
  </si>
  <si>
    <t>«Белмагистральавтотранс»</t>
  </si>
  <si>
    <t>«ВИТ-М»</t>
  </si>
  <si>
    <t>«Тракбел»</t>
  </si>
  <si>
    <t>«Траквест»</t>
  </si>
  <si>
    <t>«ОДО Сервис-24»</t>
  </si>
  <si>
    <t>«М-Транс»</t>
  </si>
  <si>
    <t>«Евро Трак Лтд»</t>
  </si>
  <si>
    <t>«Ист-Авто-Лада»</t>
  </si>
  <si>
    <t>«КАМАЗ центр»</t>
  </si>
  <si>
    <t>«Бизнестраксервис»</t>
  </si>
  <si>
    <t>«Совавто-Сервис»</t>
  </si>
  <si>
    <t>«АвтоСпецЦентр Владимир»</t>
  </si>
  <si>
    <t>«Демидово-Трак-Сервис»</t>
  </si>
  <si>
    <t>«Фирма ПИК»</t>
  </si>
  <si>
    <t>«Планета»</t>
  </si>
  <si>
    <t>«Еврофура»</t>
  </si>
  <si>
    <t>«КурскБизнесАвто»</t>
  </si>
  <si>
    <t>«Автодеталь»</t>
  </si>
  <si>
    <t>«Липецккомтранс»</t>
  </si>
  <si>
    <t>«ААА ТракСервис»</t>
  </si>
  <si>
    <t>«ИНТЕРТРАНССЕРВИС»</t>
  </si>
  <si>
    <t>«Скан Юго-Восток»</t>
  </si>
  <si>
    <t>«ТрансМан»</t>
  </si>
  <si>
    <t>«СТС Трак Сервис»</t>
  </si>
  <si>
    <t>«Ферронордик Машины»</t>
  </si>
  <si>
    <t>«Полярная Звезда»</t>
  </si>
  <si>
    <t>«ТракТехноСервис»</t>
  </si>
  <si>
    <t>«АвтоКом 16»</t>
  </si>
  <si>
    <t>«Надежный Контакт»</t>
  </si>
  <si>
    <t>«ТМ-Авто»</t>
  </si>
  <si>
    <t>«Скания Сервис»</t>
  </si>
  <si>
    <t>«АТЛАНТ-СЕРВИС»</t>
  </si>
  <si>
    <t>«Север-Скан АВТО»</t>
  </si>
  <si>
    <t>«ДАФ Сервис Москва»</t>
  </si>
  <si>
    <t>«Агроресурс»</t>
  </si>
  <si>
    <t>«БМ ТЕХНИК Рус»</t>
  </si>
  <si>
    <t>«СТО Беседы»</t>
  </si>
  <si>
    <t>«Юнайтед Тракс Сервисиз»</t>
  </si>
  <si>
    <t>«СТО Грузовиков»</t>
  </si>
  <si>
    <t>«Транзит-B»</t>
  </si>
  <si>
    <t>«Кассборер»</t>
  </si>
  <si>
    <t>«ЯрКамп-Сервис»</t>
  </si>
  <si>
    <t>«АрхСкан»</t>
  </si>
  <si>
    <t>«ВологдаТракСервис»</t>
  </si>
  <si>
    <t>«Наби ТехСервис»</t>
  </si>
  <si>
    <t>«Континел Трак Сервис»</t>
  </si>
  <si>
    <t>«Автоцентр Кардан»</t>
  </si>
  <si>
    <t>«Лорри Сервис»</t>
  </si>
  <si>
    <t>«Евросервис»</t>
  </si>
  <si>
    <t>«АКТ Автоцентр Коммерческого Транспорта»</t>
  </si>
  <si>
    <t>«Скания Сервис — Сертолово»</t>
  </si>
  <si>
    <t>«Трак Эмпайр сервис»</t>
  </si>
  <si>
    <t>«Боровичи Трак Сервис»</t>
  </si>
  <si>
    <t>«Петротрак Сервис»</t>
  </si>
  <si>
    <t>«АвтоБулл»</t>
  </si>
  <si>
    <t>«Автоцентр Обухово»</t>
  </si>
  <si>
    <t>«Аларм Тракс»</t>
  </si>
  <si>
    <t>«Гранат Трак»</t>
  </si>
  <si>
    <t>«Груз Авто Сервис Центр»</t>
  </si>
  <si>
    <t>«Рентрак Трейд»</t>
  </si>
  <si>
    <t>«Скания Сервис — Шушары»</t>
  </si>
  <si>
    <t>«Совавто»</t>
  </si>
  <si>
    <t>«Юнайтед Сервис»</t>
  </si>
  <si>
    <t>«СТО Череповец»</t>
  </si>
  <si>
    <t>«АвтоСтарт»</t>
  </si>
  <si>
    <t>«ВолгаКамазАвтосервис»</t>
  </si>
  <si>
    <t>«Зубр - В.А.Л.»</t>
  </si>
  <si>
    <t>«ТахографТракСервис»</t>
  </si>
  <si>
    <t>«Тракс Стар»</t>
  </si>
  <si>
    <t>«Краснодарский а/ц Камаз»</t>
  </si>
  <si>
    <t>«СочиТракСервис»</t>
  </si>
  <si>
    <t>«Першерон»</t>
  </si>
  <si>
    <t>«Великан-Ростов»</t>
  </si>
  <si>
    <t>«Нейс-Юг»</t>
  </si>
  <si>
    <t>«РостовТракСервис»</t>
  </si>
  <si>
    <t>«ТаганрогТехСервис»</t>
  </si>
  <si>
    <t>«КАМАЗТЕХОБСЛУЖИВАНИЕ»</t>
  </si>
  <si>
    <t>«Кавмин Скан»</t>
  </si>
  <si>
    <t>«Камион Сервис»</t>
  </si>
  <si>
    <t>«ВяткаСкан-Мотор»</t>
  </si>
  <si>
    <t>«ТехЦентр»</t>
  </si>
  <si>
    <t>«Гемма»</t>
  </si>
  <si>
    <t>«Маяк-Автоплюстехнологии»</t>
  </si>
  <si>
    <t>«ЛидерТрак»</t>
  </si>
  <si>
    <t>«Перспектива Авто БСИ»</t>
  </si>
  <si>
    <t>«Раритек»</t>
  </si>
  <si>
    <t>«Агат»</t>
  </si>
  <si>
    <t>«МАНтехно»</t>
  </si>
  <si>
    <t>«Нижегородский центр КАМАЗ»</t>
  </si>
  <si>
    <t>«Приволжье-ТрансСервис НН»</t>
  </si>
  <si>
    <t>«РБА-Пенза»</t>
  </si>
  <si>
    <t>«Интер»</t>
  </si>
  <si>
    <t>«Пермавтотехника»</t>
  </si>
  <si>
    <t>«АрбаКам-Автосервис»</t>
  </si>
  <si>
    <t>«ГольфстримСервис»</t>
  </si>
  <si>
    <t>«АВТОВАЗТРАНС»</t>
  </si>
  <si>
    <t>«Ульяновск-Скан»</t>
  </si>
  <si>
    <t>«АвтоЛидер-Восток»</t>
  </si>
  <si>
    <t>«Автолидер-Север»</t>
  </si>
  <si>
    <t>«Омегаскан»</t>
  </si>
  <si>
    <t>«Сеспель»</t>
  </si>
  <si>
    <t>«Дорисс-Нефтепродукт»</t>
  </si>
  <si>
    <t>«Тахомастер»</t>
  </si>
  <si>
    <t>«Авторемонтное предприятие на Промышленном 11»</t>
  </si>
  <si>
    <t>«Уралтраксервис»</t>
  </si>
  <si>
    <t>«Уралэкосервистранс»</t>
  </si>
  <si>
    <t>«Автомагистраль-Трак»</t>
  </si>
  <si>
    <t>«ТемирТекс»</t>
  </si>
  <si>
    <t>«НТЦ Эврика-Трейд»</t>
  </si>
  <si>
    <t>«TRUCK CENTER»</t>
  </si>
  <si>
    <t>«ЕвроАзия»</t>
  </si>
  <si>
    <t>«ПКФ Атлант-Авто»</t>
  </si>
  <si>
    <t>«КамазАвтоМаркет»</t>
  </si>
  <si>
    <t>«Уралкам»</t>
  </si>
  <si>
    <t>«АлтАвто»</t>
  </si>
  <si>
    <t>«Байкал-Автотрак-Сервис»</t>
  </si>
  <si>
    <t>«КАД»</t>
  </si>
  <si>
    <t>«КемеровскийавтоцентрКАМАЗ»</t>
  </si>
  <si>
    <t>«Орион-Сервис»</t>
  </si>
  <si>
    <t>«Пегас»</t>
  </si>
  <si>
    <t>«СибирьТракСервис»</t>
  </si>
  <si>
    <t>«Сибтракскан»</t>
  </si>
  <si>
    <t>«Автолайнер»</t>
  </si>
  <si>
    <t>«ЕвросибТрак»</t>
  </si>
  <si>
    <t>«Омск-дизель»</t>
  </si>
  <si>
    <t>«Евродизель»</t>
  </si>
  <si>
    <t>«Самарагд»</t>
  </si>
  <si>
    <t>«Берг»</t>
  </si>
  <si>
    <t>«Спецтехника»</t>
  </si>
  <si>
    <t>«ФорсАвто»</t>
  </si>
  <si>
    <t>«Магаданский Автоцентр КАМАЗ»</t>
  </si>
  <si>
    <t>«Торгмонтаж-Плюс»</t>
  </si>
  <si>
    <t>«Петропавловск-Камчатский Автоцентр КамАЗ»</t>
  </si>
  <si>
    <t>«ДВ Скан»</t>
  </si>
  <si>
    <t>«НЭК»</t>
  </si>
  <si>
    <t>«Сахалин-ЗапчастьСервис»</t>
  </si>
  <si>
    <t>«Авто-Док»</t>
  </si>
  <si>
    <t>«Альфа Лтд»</t>
  </si>
  <si>
    <t>«ЕвроТрансСервис»</t>
  </si>
  <si>
    <t>«Шварцмюллер Украина»</t>
  </si>
  <si>
    <t>«Укрростехно»</t>
  </si>
  <si>
    <t>«Лонгран»</t>
  </si>
  <si>
    <t>«Трак Центр Лтд»</t>
  </si>
  <si>
    <t>«Транс Логистик»</t>
  </si>
  <si>
    <t>«ЛФ Интертрансгруп»</t>
  </si>
  <si>
    <t>«Мацько Трак Сервис»</t>
  </si>
  <si>
    <t>«Транс-Сервис-1»</t>
  </si>
  <si>
    <t>«Украинское зерно»</t>
  </si>
  <si>
    <t>«Журавлына»</t>
  </si>
  <si>
    <t>«Камаз-Транс-Сервис»</t>
  </si>
  <si>
    <t>«Стеллар Лтд»</t>
  </si>
  <si>
    <t>«Востоксервистрансгруп»</t>
  </si>
  <si>
    <t>«Харьков Скан»</t>
  </si>
  <si>
    <t>«КТК Транс»</t>
  </si>
  <si>
    <t>«АФ-Транс Сервис»</t>
  </si>
  <si>
    <t>«ТВК-Авто»</t>
  </si>
  <si>
    <t>«Прима-Транс»</t>
  </si>
  <si>
    <t>«Снабавтотехника»</t>
  </si>
  <si>
    <t>«Автотехинжиниринг»</t>
  </si>
  <si>
    <t>«Белавтогаз»</t>
  </si>
  <si>
    <t>«Миллениум Групп»</t>
  </si>
  <si>
    <t>«Белтракэндбас»</t>
  </si>
  <si>
    <t>«Казпневмосервис»</t>
  </si>
  <si>
    <t>«МИГ-Автосервис»</t>
  </si>
  <si>
    <t>«СВС - Алматы»</t>
  </si>
  <si>
    <t>«СВС - Астана»</t>
  </si>
  <si>
    <t>«Эйкос»</t>
  </si>
  <si>
    <t>«СВС - Восток»</t>
  </si>
  <si>
    <t>«КрасноярскийКАМАЗцентр»</t>
  </si>
  <si>
    <t>«Звезда Трак»</t>
  </si>
  <si>
    <t>СТФК «КАМАЗ»</t>
  </si>
  <si>
    <t>Группа компаний «ОМЕГА»</t>
  </si>
  <si>
    <t>ш. Энтузиастов, д. 31, стр. 38</t>
  </si>
  <si>
    <t>Сумгаит ш., район Хирдалан, Абшерон, AZ0100</t>
  </si>
  <si>
    <t>Московское ш., 6А</t>
  </si>
  <si>
    <t>Московская обл., г. Бронницы, Каширское ш. 2, ТК "Бронницы"</t>
  </si>
  <si>
    <t>3-й км от МКАД по Горьковскому ш. (левая сторона), в здании завода "БАКМ"</t>
  </si>
  <si>
    <t>Московская обл., г. Бронницы, Каширское ш., д. 2</t>
  </si>
  <si>
    <t>Ярославское ш., д. 114 Д</t>
  </si>
  <si>
    <t>Ленинградское ш., квартал Кирилловка, Торгово-складской комплекс "Ленинградка" пав. 30</t>
  </si>
  <si>
    <t>Московская обл., 29 км Ленинградского ш., ТСК "Ленинградка"</t>
  </si>
  <si>
    <t>10-й км от МКАД по Горьковскому ш. (правая сторона)  ш. Энтузиастов, дом 84, ТЦ Колесо, 2 этаж</t>
  </si>
  <si>
    <t>Новорязанское ш., д. 6</t>
  </si>
  <si>
    <t>​Старицкое ш., дом 15</t>
  </si>
  <si>
    <t>Новомосковское ш., д. 52</t>
  </si>
  <si>
    <t>г. Тула, Новомосковское ш., д. 54/1</t>
  </si>
  <si>
    <t xml:space="preserve">Окружное ш., д. 9Б </t>
  </si>
  <si>
    <t>Ленинградское ш., д. 65</t>
  </si>
  <si>
    <t>д. Федоровское, ул. ш.йная, 2 Г</t>
  </si>
  <si>
    <t>Ваулиногорское ш., д. 16</t>
  </si>
  <si>
    <t>ул. Ростовское ш., д. 52/4 (р-он Катюши)</t>
  </si>
  <si>
    <t>250 метров от кольца на пересечении Маевского ш. и трассы Р251</t>
  </si>
  <si>
    <t>Старомарьевское ш., д. 19</t>
  </si>
  <si>
    <t>Пятигорское ш., д. 19б</t>
  </si>
  <si>
    <t xml:space="preserve"> ул. Горьковское ш., д. 47, к3</t>
  </si>
  <si>
    <t>ул.  ул. ш.йная, д. 3/3</t>
  </si>
  <si>
    <t>ш. Космонавтов, д. 244</t>
  </si>
  <si>
    <t>Ново-Астраханское ш., д. 81</t>
  </si>
  <si>
    <t>пос. Кугеси, ул. ш.йная, д. 27а</t>
  </si>
  <si>
    <t>Нефтеюганское ш. 11</t>
  </si>
  <si>
    <t>Северное ш. 17Ж</t>
  </si>
  <si>
    <t>Комсомольское ш., д. 24</t>
  </si>
  <si>
    <t>Хмельницкое ш., д. 145</t>
  </si>
  <si>
    <t>Варшавское ш., владение 248</t>
  </si>
  <si>
    <t>г. Домодедово, мкр. Северный, Каширское ш., д. 7</t>
  </si>
  <si>
    <t>Куйбышевское ш., д. 25, стр. 15А</t>
  </si>
  <si>
    <t>Старицкое ш., д. 30</t>
  </si>
  <si>
    <t>Ваулиногорское ш.</t>
  </si>
  <si>
    <t>г. Дзержинск, Игумновское ш., здание 2</t>
  </si>
  <si>
    <t>пос. Мехзавод, Московское ш., д. 27</t>
  </si>
  <si>
    <t>пгт.. Подгороднее, 865 км. ш. Волгоград-Кишинев,</t>
  </si>
  <si>
    <t>Киевское ш., д. 143-А</t>
  </si>
  <si>
    <t>пгт.. Калиновка, 50 километр ш. Киев-Чоп, ул. Киевская, д. 37</t>
  </si>
  <si>
    <t>Грабцевское ш., д. 22</t>
  </si>
  <si>
    <t>Солнечногорский район, 49 км Ленинградского ш., стр. 49/4</t>
  </si>
  <si>
    <t>мкр. Павельцево, Новое ш., 30А</t>
  </si>
  <si>
    <t>п. ГПЗ Константиново, объездное ш., строение 3</t>
  </si>
  <si>
    <t>Домодедовское ш., д. 7</t>
  </si>
  <si>
    <t>Окружное ш., д. 9б</t>
  </si>
  <si>
    <t>Мурманское ш., 14 км.</t>
  </si>
  <si>
    <t>Московское ш., д. 165</t>
  </si>
  <si>
    <t>Московское ш., пос. Ленсоветовский, участок 75</t>
  </si>
  <si>
    <t>Московское ш., д. 233 лит. З</t>
  </si>
  <si>
    <t>п. Шушары, Московское ш., д. 185</t>
  </si>
  <si>
    <t>Кирилловское ш., д. 52А</t>
  </si>
  <si>
    <t>1-й км. ш. Ростов-Новошахтинск, стр. 5/7</t>
  </si>
  <si>
    <t>Мариупольское ш., д. 50-34.</t>
  </si>
  <si>
    <t>Московское ш., д. 477, корпус 1</t>
  </si>
  <si>
    <t>ш. Космонавтов, д. 395</t>
  </si>
  <si>
    <t>Южное ш., д. 24</t>
  </si>
  <si>
    <t>ш. Металлургов, д. 21-п</t>
  </si>
  <si>
    <t>ул. Северное ш., 15 д</t>
  </si>
  <si>
    <t>Марчеканское ш., 44</t>
  </si>
  <si>
    <t>21-й км. Житомирского ш.</t>
  </si>
  <si>
    <t>Бучанское ш., д. 20</t>
  </si>
  <si>
    <t>ш. Алаш д.42</t>
  </si>
  <si>
    <t>Кахетинское ш., 63 км.</t>
  </si>
  <si>
    <t>Пр-т Д. Агмашенебели, 12км</t>
  </si>
  <si>
    <t>Аксайский пр-т, д. 28</t>
  </si>
  <si>
    <t>Пр-т Карла Марка, д. 76а-42</t>
  </si>
  <si>
    <t>Пр-т 60-летия октября, д. 2</t>
  </si>
  <si>
    <t>Пр-т Д. Агмашенебели, 12 км.</t>
  </si>
  <si>
    <t>Московский пр-т, д. 97</t>
  </si>
  <si>
    <t>Пр-т Культуры 40</t>
  </si>
  <si>
    <t>Пр-т Кирова, д. 10</t>
  </si>
  <si>
    <t>Пр-т 100-летия Владивостока, д. 161а</t>
  </si>
  <si>
    <t>Партизанский пр-т, д. 178</t>
  </si>
  <si>
    <t>Московский пр-т 97А</t>
  </si>
  <si>
    <t>ул. Малая объездная, СО «Тасай» 119 квартал</t>
  </si>
  <si>
    <t>Моерс (Германия)</t>
  </si>
  <si>
    <t>+7 (495) 783-60-90, +7 (495) 781-45-55</t>
  </si>
  <si>
    <t>+7 (495) 989-63-03</t>
  </si>
  <si>
    <t>8 (800) 700-16-16</t>
  </si>
  <si>
    <t>ABS, EBS,TEBS-E (только прицепы)</t>
  </si>
  <si>
    <t>ABS, EBS,TEBS, ECAS (только прицепы)</t>
  </si>
  <si>
    <t>+7 (4832) 63-9508 </t>
  </si>
  <si>
    <t>+7 (4832) 32-04-30</t>
  </si>
  <si>
    <t>+7 (961) 258 28 59, +7 (905) 619 96 66</t>
  </si>
  <si>
    <t>+7 (4732) 60-61-67, +7 (4732) 60-61-66</t>
  </si>
  <si>
    <t>+7 (495) 781-80-34</t>
  </si>
  <si>
    <t>+7 (495) 781-83-75</t>
  </si>
  <si>
    <t>+7 (495) 781-83-69</t>
  </si>
  <si>
    <t>+7 (495) 958-98-60, +7 (495) 710-28-72, +7 (495) 958-98-01</t>
  </si>
  <si>
    <t>+7 (495) 500-35-85 доб. 1701 </t>
  </si>
  <si>
    <t>+7 (495) 276-11-17 доб. 6251, 6252, 6254, 6255</t>
  </si>
  <si>
    <t>+7 (495) 276-11-17 доб. 6241, 6242, 6243, 6245</t>
  </si>
  <si>
    <t>+7 (916) 811 12 21</t>
  </si>
  <si>
    <t>+7 (495) 287-43-44</t>
  </si>
  <si>
    <t>+7 (495) 664-24-01</t>
  </si>
  <si>
    <t>+7 (495) 500-35-85 доб. 1148</t>
  </si>
  <si>
    <t>«ТракСервис» (Обухово)</t>
  </si>
  <si>
    <t>+7 (495) 276-11-17 доб. 6380, 6381, 6382, 6383, 6384</t>
  </si>
  <si>
    <t>+7 (8172) 70-31-92</t>
  </si>
  <si>
    <t>+7 (812) 327-65-20, 8 (800) 333-65-20</t>
  </si>
  <si>
    <t>+7 (861) 200-2738</t>
  </si>
  <si>
    <t>+7 (495) 500-35-85 доб. 9300, 9301</t>
  </si>
  <si>
    <t>+7 (879) 325-52-22</t>
  </si>
  <si>
    <t>+7 (843) 204-92-90</t>
  </si>
  <si>
    <t>+7 (3532) 90-81-89,  +7 (3532) 96-31-46</t>
  </si>
  <si>
    <t>+7 (342) 294-68-74 (73)</t>
  </si>
  <si>
    <t>8 (800) 234-51-00</t>
  </si>
  <si>
    <t xml:space="preserve">8 (800) 700-28-86, +7 (922) 706-68-99 </t>
  </si>
  <si>
    <t>+7 (3842) 63-97-72 </t>
  </si>
  <si>
    <t>+7 (3843) 79-56-20, +7 (961) 721-47-47</t>
  </si>
  <si>
    <t>+7 (383) 356-61-65, 8 (800) 770-78-54</t>
  </si>
  <si>
    <t>+7 (383) 356-61-65, 8 (800) 250-35-07</t>
  </si>
  <si>
    <t>+7 (3912) 55-05-01, +7 (3912) 71-09-14</t>
  </si>
  <si>
    <t>+7 (3812) 35-64-50</t>
  </si>
  <si>
    <t>+7 (3822) 22-06-66</t>
  </si>
  <si>
    <t>+7 (4212) 40-83-31</t>
  </si>
  <si>
    <t>8 (800) 100-53-54, +7 (495) 926-10-67</t>
  </si>
  <si>
    <t>+7 (351) 247-50-51, 8 (800) 700-28-86</t>
  </si>
  <si>
    <t>+7 (3852) 53-95-95, 8 (800) 70-56-29</t>
  </si>
  <si>
    <t>+49 (0) 284-188-270-00</t>
  </si>
  <si>
    <t>+996 (312) 34-55-04, +996 (555) 53-62-63</t>
  </si>
  <si>
    <t xml:space="preserve">+7 (495) 785-20-00, +7 (495) 785-20-10 </t>
  </si>
  <si>
    <t>+7 (8172) 539-310, +7 (8172) 70-31-92</t>
  </si>
  <si>
    <t>+7 (351) 772−44−96, +7 (351) 247-50-51 доб. 2101, 8 (800) 700-28-86</t>
  </si>
  <si>
    <t>+7 (383) 35-61-65, доб. 2</t>
  </si>
  <si>
    <t>8 (016) 357-70-68</t>
  </si>
  <si>
    <t>+375(17) 291-91-07, +375 (44) 508-77-77</t>
  </si>
  <si>
    <t>+373 (69) 14-30-70; 69 10-12-18</t>
  </si>
  <si>
    <t>+7 (4922) 37-33-69, +7 (920) 916-99-99</t>
  </si>
  <si>
    <t>+7 (910) 598-54-53, +7 (4842) 77-75-75</t>
  </si>
  <si>
    <t>+7 (4712) 73-00-00, 73-06-27</t>
  </si>
  <si>
    <t>+7 (49679) 6-86-54, +7 (925) 748-62-06</t>
  </si>
  <si>
    <t>+7(499) 713-52-01, +7 (901) 183-52-01</t>
  </si>
  <si>
    <t>+7 (8172) 59-50-00, +7(8172) 27-36-86</t>
  </si>
  <si>
    <t>+7 (812) 363-21-01</t>
  </si>
  <si>
    <t>+7 (8617) 67-59-99, 7 (918) 470-33-37</t>
  </si>
  <si>
    <t>+7  (8332) 51-38-51, 78-77-32</t>
  </si>
  <si>
    <t xml:space="preserve"> +7 (8552) 40-94-09</t>
  </si>
  <si>
    <t xml:space="preserve"> +7 (8552) 47-06-53</t>
  </si>
  <si>
    <t>+7 (8412) 20-55-64</t>
  </si>
  <si>
    <t>+7 (846) 279-22-07, +7 (846) 279-22-08</t>
  </si>
  <si>
    <t>+7 (8482) 79-05-10 (доб.) 3111, +7 (8482) 39-16-94</t>
  </si>
  <si>
    <t>+7 (347) 293-41-58</t>
  </si>
  <si>
    <t xml:space="preserve">8 (800) 775-55-54  </t>
  </si>
  <si>
    <t>8 (800) 700-16-16, +7  (8412) 23-32-97</t>
  </si>
  <si>
    <t>8 (800) 333 25 52</t>
  </si>
  <si>
    <t xml:space="preserve"> (800) 100–10–96, +7 (343) 271-47-27</t>
  </si>
  <si>
    <t>8 800 333-17-27</t>
  </si>
  <si>
    <t xml:space="preserve"> 8 (800) 100-51-31, +7 (3462) 51-51-51</t>
  </si>
  <si>
    <t>8 (800) 700-65-60, +7 (812) 611-02-03</t>
  </si>
  <si>
    <t>8 (800) 700-28-86, +7 (922) 706-68-99, +7 (919) 341-60-02</t>
  </si>
  <si>
    <t>8 (800) 700-22-35, +7 (3852) 55-53-85</t>
  </si>
  <si>
    <t xml:space="preserve"> +7 (3952) 55-33-10,+7 (3952) 55-33-79</t>
  </si>
  <si>
    <t xml:space="preserve"> +7 (3952) 70-75-16, +7 (395) 263-11-00</t>
  </si>
  <si>
    <t>8 (800) 500-07-98</t>
  </si>
  <si>
    <t>+7 (914) 703-86-85</t>
  </si>
  <si>
    <t xml:space="preserve">+380 (45) 979-50-56 / 57 / 58 </t>
  </si>
  <si>
    <t>+380 (352) 43-10-97</t>
  </si>
  <si>
    <t>+380 (96) 095-47-74; +380 (99) 195-47-74; (93) 495-47-74</t>
  </si>
  <si>
    <t>+375 (17) 512-51-71</t>
  </si>
  <si>
    <t xml:space="preserve">+7 (7152) 53-90-58, +7 (701) 748-86-33, </t>
  </si>
  <si>
    <t>+7 (7252) 28-10-21, +7 (777) 448-22-78</t>
  </si>
  <si>
    <t>ABS, TEBS-E, ECAS</t>
  </si>
  <si>
    <t>ABS, EBS, ECAS</t>
  </si>
  <si>
    <t>ABS, TEBSE, ECAS</t>
  </si>
  <si>
    <t>ABS, EBS3, EBS, ECAS, TEBS-E</t>
  </si>
  <si>
    <t>ABS, TEBSE, EBS 3</t>
  </si>
  <si>
    <t>ABS, EBS, TEBS-E</t>
  </si>
  <si>
    <t>ABS, EBS, ECAS, TEBS-E  (только прицепы)</t>
  </si>
  <si>
    <t>КамАЗ ABS, ECAS</t>
  </si>
  <si>
    <t>ABS, ECAS, EBS 3 КамАЗ</t>
  </si>
  <si>
    <t>ABS, ECAS, КамАЗ, МАЗ</t>
  </si>
  <si>
    <t>ABS, ECAS, EBS (тягач, автобус, КамАЗ)</t>
  </si>
  <si>
    <t>TEBS, EBS (только прицепы)</t>
  </si>
  <si>
    <t>ABS, ECAS, T-EBS, EBS, EBS 3, КамАЗ</t>
  </si>
  <si>
    <t>ABS, EBS, TEBS-E, ECAS, ECAS BUS, TEBS-E2</t>
  </si>
  <si>
    <t>ABS, EBS, ECAS,TEBS-E (только прицепы)</t>
  </si>
  <si>
    <t>ABS, EBS, TEBS-E2 (только прицепы)</t>
  </si>
  <si>
    <t>ABS, ECAS, EBS, КамАЗ</t>
  </si>
  <si>
    <t>ABS, EBS, ECAS, TEBS-E, КамАЗ (автобусы, прицепы)</t>
  </si>
  <si>
    <t>EBS, TEBS-E, (только прицепы)</t>
  </si>
  <si>
    <t>ABS, EBS, ECAS, ECAS BUS, TEBS-E</t>
  </si>
  <si>
    <t>TEBS-E, (только прицепы)</t>
  </si>
  <si>
    <t>TEBS-E, ABS, ECAS,</t>
  </si>
  <si>
    <t>ABS, ECAS, EBS, TEBS-E, КамАЗ (только прицепы)</t>
  </si>
  <si>
    <t>ABS, EBS, TEBS, TEBS-E, ECAS</t>
  </si>
  <si>
    <t>ABS, ECAS, EBS, TEBS (только прицепы)</t>
  </si>
  <si>
    <t>EBS, ECAS (только прицепы)</t>
  </si>
  <si>
    <t>EBS, ECAS, TEBS-E (только прицепы)</t>
  </si>
  <si>
    <t>ул. Промышленная, д. 17, лит 3</t>
  </si>
  <si>
    <t>Инженерный 40-1 пр., 10</t>
  </si>
  <si>
    <t>ул. Дружбы, 10</t>
  </si>
  <si>
    <t>Продажа диагностического ПО</t>
  </si>
  <si>
    <t>Московское шосее, 161 к10 лит.Л</t>
  </si>
  <si>
    <t>+7 (812) 320-50-90 (доб. 7120)</t>
  </si>
  <si>
    <t>ЗАО "ОРЕХ"</t>
  </si>
  <si>
    <t>ул. Станция Стройка, вл. 3</t>
  </si>
  <si>
    <t>+7 (495) 741-66-99</t>
  </si>
  <si>
    <t>ABS, ECAS, EBS3 (КАМАЗ)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</si>
</sst>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b/>
      <sz val="16"/>
      <color theme="0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  <scheme val="minor"/>
    </font>
    <font>
      <b/>
      <sz val="14"/>
      <color theme="0"/>
      <name val="Arial"/>
      <family val="2"/>
      <charset val="204"/>
    </font>
    <font>
      <sz val="11"/>
      <color rgb="FF1A171B"/>
      <name val="Calibri"/>
      <family val="2"/>
      <charset val="204"/>
      <scheme val="minor"/>
    </font>
    <font>
      <sz val="10"/>
      <color rgb="FF333333"/>
      <name val="Arial"/>
      <family val="2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6EA92D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2" fillId="3" borderId="2" xfId="0" applyFont="1" applyFill="1" applyBorder="1"/>
    <xf numFmtId="0" fontId="0" fillId="5" borderId="0" xfId="0" applyFill="1"/>
    <xf numFmtId="0" fontId="3" fillId="2" borderId="0" xfId="0" applyFont="1" applyFill="1"/>
    <xf numFmtId="0" fontId="10" fillId="4" borderId="0" xfId="0" applyFont="1" applyFill="1"/>
    <xf numFmtId="0" fontId="9" fillId="4" borderId="0" xfId="0" applyFont="1" applyFill="1"/>
    <xf numFmtId="0" fontId="9" fillId="7" borderId="0" xfId="0" applyFont="1" applyFill="1"/>
    <xf numFmtId="0" fontId="0" fillId="8" borderId="0" xfId="0" applyFill="1"/>
    <xf numFmtId="0" fontId="0" fillId="9" borderId="0" xfId="0" applyFill="1"/>
    <xf numFmtId="0" fontId="10" fillId="11" borderId="0" xfId="0" applyFont="1" applyFill="1"/>
    <xf numFmtId="0" fontId="10" fillId="6" borderId="0" xfId="0" applyFont="1" applyFill="1"/>
    <xf numFmtId="0" fontId="0" fillId="13" borderId="0" xfId="0" applyFill="1"/>
    <xf numFmtId="0" fontId="0" fillId="14" borderId="0" xfId="0" applyFill="1"/>
    <xf numFmtId="0" fontId="2" fillId="13" borderId="2" xfId="0" applyFont="1" applyFill="1" applyBorder="1"/>
    <xf numFmtId="0" fontId="2" fillId="0" borderId="0" xfId="0" applyFont="1"/>
    <xf numFmtId="0" fontId="2" fillId="12" borderId="0" xfId="0" applyFont="1" applyFill="1"/>
    <xf numFmtId="0" fontId="2" fillId="9" borderId="0" xfId="0" applyFont="1" applyFill="1"/>
    <xf numFmtId="0" fontId="0" fillId="0" borderId="0" xfId="0" applyAlignment="1">
      <alignment wrapText="1"/>
    </xf>
    <xf numFmtId="0" fontId="0" fillId="14" borderId="0" xfId="0" applyFill="1" applyAlignment="1">
      <alignment wrapText="1"/>
    </xf>
    <xf numFmtId="0" fontId="0" fillId="8" borderId="0" xfId="0" applyFill="1" applyAlignment="1">
      <alignment wrapText="1"/>
    </xf>
    <xf numFmtId="0" fontId="9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10" fillId="4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10" fillId="11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12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0" fontId="0" fillId="13" borderId="0" xfId="0" applyFill="1" applyAlignment="1">
      <alignment wrapText="1"/>
    </xf>
    <xf numFmtId="0" fontId="2" fillId="13" borderId="2" xfId="0" applyFont="1" applyFill="1" applyBorder="1" applyAlignment="1">
      <alignment wrapText="1"/>
    </xf>
    <xf numFmtId="0" fontId="7" fillId="8" borderId="0" xfId="0" applyFont="1" applyFill="1" applyAlignment="1">
      <alignment wrapText="1"/>
    </xf>
    <xf numFmtId="0" fontId="6" fillId="7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2" fillId="3" borderId="3" xfId="0" applyFont="1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7" fillId="9" borderId="0" xfId="0" applyFont="1" applyFill="1" applyAlignment="1">
      <alignment wrapText="1"/>
    </xf>
    <xf numFmtId="0" fontId="7" fillId="14" borderId="0" xfId="0" applyFont="1" applyFill="1" applyAlignment="1">
      <alignment wrapText="1"/>
    </xf>
    <xf numFmtId="0" fontId="2" fillId="13" borderId="1" xfId="0" applyFont="1" applyFill="1" applyBorder="1" applyAlignment="1">
      <alignment wrapText="1"/>
    </xf>
    <xf numFmtId="0" fontId="6" fillId="7" borderId="0" xfId="0" applyFont="1" applyFill="1" applyAlignment="1"/>
    <xf numFmtId="0" fontId="7" fillId="5" borderId="0" xfId="0" applyFont="1" applyFill="1" applyAlignment="1"/>
    <xf numFmtId="0" fontId="6" fillId="4" borderId="0" xfId="0" applyFont="1" applyFill="1" applyAlignment="1"/>
    <xf numFmtId="0" fontId="7" fillId="9" borderId="0" xfId="0" applyFont="1" applyFill="1" applyAlignment="1"/>
    <xf numFmtId="0" fontId="6" fillId="11" borderId="0" xfId="0" applyFont="1" applyFill="1" applyAlignment="1"/>
    <xf numFmtId="0" fontId="7" fillId="14" borderId="0" xfId="0" applyFont="1" applyFill="1" applyAlignment="1"/>
    <xf numFmtId="0" fontId="6" fillId="6" borderId="0" xfId="0" applyFont="1" applyFill="1" applyAlignment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7" fillId="8" borderId="0" xfId="0" applyFont="1" applyFill="1" applyAlignment="1"/>
    <xf numFmtId="49" fontId="0" fillId="0" borderId="0" xfId="0" applyNumberFormat="1" applyAlignment="1" applyProtection="1">
      <alignment wrapText="1"/>
      <protection locked="0"/>
    </xf>
    <xf numFmtId="0" fontId="8" fillId="0" borderId="0" xfId="2" applyFont="1" applyFill="1" applyBorder="1" applyAlignment="1" applyProtection="1">
      <alignment wrapText="1"/>
      <protection locked="0"/>
    </xf>
    <xf numFmtId="0" fontId="12" fillId="14" borderId="0" xfId="3" applyFont="1" applyFill="1" applyAlignment="1"/>
    <xf numFmtId="0" fontId="12" fillId="14" borderId="0" xfId="3" applyFont="1" applyFill="1"/>
    <xf numFmtId="0" fontId="12" fillId="14" borderId="0" xfId="3" applyFont="1" applyFill="1" applyAlignment="1">
      <alignment wrapText="1"/>
    </xf>
    <xf numFmtId="0" fontId="12" fillId="10" borderId="0" xfId="3" applyFont="1" applyFill="1" applyAlignment="1"/>
    <xf numFmtId="0" fontId="12" fillId="10" borderId="0" xfId="3" applyFont="1" applyFill="1"/>
    <xf numFmtId="0" fontId="12" fillId="10" borderId="0" xfId="3" applyFont="1" applyFill="1" applyAlignment="1">
      <alignment wrapText="1"/>
    </xf>
    <xf numFmtId="0" fontId="12" fillId="5" borderId="0" xfId="3" applyFont="1" applyFill="1" applyAlignment="1">
      <alignment wrapText="1"/>
    </xf>
    <xf numFmtId="0" fontId="12" fillId="8" borderId="0" xfId="3" applyFont="1" applyFill="1" applyAlignment="1">
      <alignment wrapText="1"/>
    </xf>
    <xf numFmtId="0" fontId="6" fillId="7" borderId="8" xfId="0" applyFont="1" applyFill="1" applyBorder="1"/>
    <xf numFmtId="0" fontId="6" fillId="7" borderId="8" xfId="0" applyFont="1" applyFill="1" applyBorder="1" applyAlignment="1">
      <alignment horizontal="left"/>
    </xf>
    <xf numFmtId="0" fontId="6" fillId="7" borderId="4" xfId="0" applyFont="1" applyFill="1" applyBorder="1"/>
    <xf numFmtId="0" fontId="6" fillId="7" borderId="4" xfId="0" applyFont="1" applyFill="1" applyBorder="1" applyAlignment="1">
      <alignment horizontal="left"/>
    </xf>
    <xf numFmtId="0" fontId="6" fillId="7" borderId="11" xfId="0" applyFont="1" applyFill="1" applyBorder="1"/>
    <xf numFmtId="0" fontId="6" fillId="7" borderId="11" xfId="0" applyFont="1" applyFill="1" applyBorder="1" applyAlignment="1">
      <alignment horizontal="left"/>
    </xf>
    <xf numFmtId="0" fontId="6" fillId="7" borderId="6" xfId="0" applyFont="1" applyFill="1" applyBorder="1"/>
    <xf numFmtId="0" fontId="6" fillId="7" borderId="6" xfId="0" applyFont="1" applyFill="1" applyBorder="1" applyAlignment="1">
      <alignment horizontal="left"/>
    </xf>
    <xf numFmtId="0" fontId="6" fillId="7" borderId="12" xfId="0" applyFont="1" applyFill="1" applyBorder="1"/>
    <xf numFmtId="0" fontId="6" fillId="7" borderId="12" xfId="0" applyFont="1" applyFill="1" applyBorder="1" applyAlignment="1">
      <alignment horizontal="left"/>
    </xf>
    <xf numFmtId="0" fontId="7" fillId="8" borderId="4" xfId="0" applyFont="1" applyFill="1" applyBorder="1" applyAlignment="1"/>
    <xf numFmtId="0" fontId="7" fillId="15" borderId="4" xfId="0" applyFont="1" applyFill="1" applyBorder="1"/>
    <xf numFmtId="0" fontId="6" fillId="15" borderId="5" xfId="0" applyFont="1" applyFill="1" applyBorder="1" applyAlignment="1"/>
    <xf numFmtId="0" fontId="6" fillId="15" borderId="7" xfId="0" applyFont="1" applyFill="1" applyBorder="1" applyAlignment="1"/>
    <xf numFmtId="0" fontId="6" fillId="15" borderId="13" xfId="0" applyFont="1" applyFill="1" applyBorder="1" applyAlignment="1"/>
    <xf numFmtId="0" fontId="6" fillId="15" borderId="10" xfId="0" applyFont="1" applyFill="1" applyBorder="1" applyAlignment="1"/>
    <xf numFmtId="0" fontId="6" fillId="7" borderId="14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15" borderId="16" xfId="0" applyFont="1" applyFill="1" applyBorder="1" applyAlignment="1"/>
    <xf numFmtId="0" fontId="6" fillId="7" borderId="17" xfId="0" applyFont="1" applyFill="1" applyBorder="1"/>
    <xf numFmtId="0" fontId="6" fillId="7" borderId="17" xfId="0" applyFont="1" applyFill="1" applyBorder="1" applyAlignment="1">
      <alignment horizontal="left"/>
    </xf>
    <xf numFmtId="0" fontId="6" fillId="7" borderId="9" xfId="0" applyFont="1" applyFill="1" applyBorder="1"/>
    <xf numFmtId="0" fontId="0" fillId="0" borderId="0" xfId="0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0" xfId="0" quotePrefix="1" applyAlignment="1" applyProtection="1">
      <alignment wrapText="1"/>
      <protection locked="0"/>
    </xf>
    <xf numFmtId="0" fontId="12" fillId="8" borderId="0" xfId="3" applyFont="1" applyFill="1"/>
    <xf numFmtId="0" fontId="6" fillId="8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8" borderId="10" xfId="0" applyFont="1" applyFill="1" applyBorder="1" applyAlignment="1">
      <alignment wrapText="1"/>
    </xf>
    <xf numFmtId="0" fontId="13" fillId="7" borderId="0" xfId="0" applyFont="1" applyFill="1" applyAlignment="1">
      <alignment wrapText="1"/>
    </xf>
    <xf numFmtId="0" fontId="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/>
    <xf numFmtId="0" fontId="14" fillId="0" borderId="0" xfId="0" applyFont="1"/>
    <xf numFmtId="0" fontId="5" fillId="0" borderId="0" xfId="2" applyFont="1" applyFill="1" applyAlignment="1" applyProtection="1">
      <alignment wrapText="1"/>
      <protection locked="0"/>
    </xf>
    <xf numFmtId="0" fontId="8" fillId="0" borderId="0" xfId="2" applyFont="1" applyFill="1" applyAlignment="1" applyProtection="1">
      <alignment wrapText="1"/>
      <protection locked="0"/>
    </xf>
    <xf numFmtId="14" fontId="0" fillId="0" borderId="0" xfId="0" applyNumberFormat="1"/>
    <xf numFmtId="0" fontId="0" fillId="0" borderId="18" xfId="0" applyBorder="1"/>
    <xf numFmtId="14" fontId="0" fillId="0" borderId="18" xfId="0" applyNumberFormat="1" applyBorder="1"/>
    <xf numFmtId="0" fontId="15" fillId="0" borderId="0" xfId="0" applyFont="1"/>
    <xf numFmtId="0" fontId="16" fillId="0" borderId="0" xfId="0" applyFont="1" applyAlignment="1">
      <alignment vertical="center"/>
    </xf>
    <xf numFmtId="0" fontId="0" fillId="16" borderId="0" xfId="0" applyFont="1" applyFill="1" applyBorder="1" applyAlignment="1">
      <alignment wrapText="1"/>
    </xf>
    <xf numFmtId="0" fontId="0" fillId="17" borderId="0" xfId="0" applyFont="1" applyFill="1" applyBorder="1" applyAlignment="1">
      <alignment wrapText="1"/>
    </xf>
    <xf numFmtId="0" fontId="0" fillId="19" borderId="0" xfId="0" applyFont="1" applyFill="1" applyBorder="1" applyAlignment="1">
      <alignment wrapText="1"/>
    </xf>
    <xf numFmtId="0" fontId="0" fillId="18" borderId="0" xfId="0" applyFont="1" applyFill="1" applyBorder="1" applyAlignment="1">
      <alignment wrapText="1"/>
    </xf>
    <xf numFmtId="0" fontId="0" fillId="20" borderId="19" xfId="0" applyFont="1" applyFill="1" applyBorder="1" applyAlignment="1">
      <alignment wrapText="1"/>
    </xf>
    <xf numFmtId="0" fontId="0" fillId="20" borderId="19" xfId="0" applyFont="1" applyFill="1" applyBorder="1" applyAlignment="1" applyProtection="1">
      <alignment wrapText="1"/>
      <protection locked="0"/>
    </xf>
    <xf numFmtId="0" fontId="0" fillId="21" borderId="19" xfId="0" applyFont="1" applyFill="1" applyBorder="1" applyAlignment="1" applyProtection="1">
      <alignment wrapText="1"/>
      <protection locked="0"/>
    </xf>
    <xf numFmtId="0" fontId="0" fillId="21" borderId="20" xfId="0" applyFont="1" applyFill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6" fillId="9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2" fillId="13" borderId="3" xfId="0" applyFont="1" applyFill="1" applyBorder="1" applyAlignment="1">
      <alignment wrapText="1"/>
    </xf>
    <xf numFmtId="49" fontId="0" fillId="0" borderId="0" xfId="0" applyNumberFormat="1" applyFill="1" applyAlignment="1" applyProtection="1">
      <alignment wrapText="1"/>
      <protection locked="0"/>
    </xf>
    <xf numFmtId="0" fontId="3" fillId="22" borderId="0" xfId="0" applyFont="1" applyFill="1" applyAlignment="1">
      <alignment wrapText="1"/>
    </xf>
    <xf numFmtId="0" fontId="3" fillId="22" borderId="0" xfId="0" applyFont="1" applyFill="1"/>
    <xf numFmtId="0" fontId="0" fillId="23" borderId="0" xfId="0" applyFont="1" applyFill="1" applyAlignment="1" applyProtection="1">
      <alignment wrapText="1"/>
      <protection locked="0"/>
    </xf>
    <xf numFmtId="0" fontId="0" fillId="23" borderId="0" xfId="0" applyFont="1" applyFill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9" fillId="0" borderId="0" xfId="0" applyFont="1"/>
    <xf numFmtId="49" fontId="17" fillId="0" borderId="0" xfId="0" applyNumberFormat="1" applyFont="1"/>
    <xf numFmtId="49" fontId="8" fillId="0" borderId="0" xfId="1" applyNumberFormat="1" applyFont="1" applyFill="1" applyBorder="1" applyAlignment="1" applyProtection="1">
      <alignment wrapText="1"/>
      <protection locked="0"/>
    </xf>
    <xf numFmtId="49" fontId="8" fillId="0" borderId="0" xfId="2" applyNumberFormat="1" applyFont="1" applyFill="1" applyBorder="1" applyAlignment="1" applyProtection="1">
      <alignment wrapText="1"/>
      <protection locked="0"/>
    </xf>
    <xf numFmtId="49" fontId="8" fillId="0" borderId="0" xfId="1" applyNumberFormat="1" applyFont="1" applyFill="1" applyAlignment="1" applyProtection="1">
      <alignment wrapText="1"/>
      <protection locked="0"/>
    </xf>
    <xf numFmtId="49" fontId="0" fillId="23" borderId="0" xfId="0" applyNumberFormat="1" applyFont="1" applyFill="1" applyAlignment="1" applyProtection="1">
      <alignment wrapText="1"/>
      <protection locked="0"/>
    </xf>
    <xf numFmtId="49" fontId="0" fillId="0" borderId="0" xfId="0" quotePrefix="1" applyNumberFormat="1" applyAlignment="1" applyProtection="1">
      <alignment wrapText="1"/>
      <protection locked="0"/>
    </xf>
    <xf numFmtId="0" fontId="12" fillId="5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6" fillId="14" borderId="0" xfId="0" applyFont="1" applyFill="1" applyAlignment="1">
      <alignment wrapText="1"/>
    </xf>
    <xf numFmtId="0" fontId="16" fillId="0" borderId="0" xfId="0" applyFont="1" applyAlignment="1" applyProtection="1">
      <alignment wrapText="1"/>
      <protection locked="0"/>
    </xf>
    <xf numFmtId="0" fontId="6" fillId="7" borderId="14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7" borderId="14" xfId="0" applyFont="1" applyFill="1" applyBorder="1" applyAlignment="1">
      <alignment horizontal="left" wrapText="1"/>
    </xf>
    <xf numFmtId="0" fontId="6" fillId="7" borderId="15" xfId="0" applyFont="1" applyFill="1" applyBorder="1" applyAlignment="1">
      <alignment horizontal="left" wrapText="1"/>
    </xf>
  </cellXfs>
  <cellStyles count="4">
    <cellStyle name="Normal_Sheet1" xfId="1"/>
    <cellStyle name="Normal_WABCO SHOP" xfId="2"/>
    <cellStyle name="Гиперссылка" xfId="3" builtinId="8"/>
    <cellStyle name="Обычный" xfId="0" builtinId="0"/>
  </cellStyles>
  <dxfs count="385"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B8E08C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B8E08C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B8E08C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B8E08C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B8E08C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rgb="FFB8E08C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33CC33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numFmt numFmtId="0" formatCode="General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rgb="FFCCFFCC"/>
        </patternFill>
      </fill>
    </dxf>
    <dxf>
      <fill>
        <patternFill>
          <bgColor rgb="FF99FF99"/>
        </patternFill>
      </fill>
    </dxf>
    <dxf>
      <fill>
        <patternFill>
          <bgColor rgb="FF33CC33"/>
        </patternFill>
      </fill>
    </dxf>
  </dxfs>
  <tableStyles count="1" defaultTableStyle="TableStyleMedium2" defaultPivotStyle="PivotStyleLight16">
    <tableStyle name="Table Style 1" pivot="0" count="3">
      <tableStyleElement type="headerRow" dxfId="384"/>
      <tableStyleElement type="firstRowStripe" dxfId="383"/>
      <tableStyleElement type="secondRowStripe" dxfId="382"/>
    </tableStyle>
  </tableStyles>
  <colors>
    <mruColors>
      <color rgb="FF6EA92D"/>
      <color rgb="FF99CC00"/>
      <color rgb="FF008000"/>
      <color rgb="FFB8E08C"/>
      <color rgb="FFC4E59F"/>
      <color rgb="FFC6E6A2"/>
      <color rgb="FFFFFFFF"/>
      <color rgb="FFB4DE86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2392680</xdr:colOff>
      <xdr:row>5</xdr:row>
      <xdr:rowOff>83820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5760"/>
          <a:ext cx="6995160" cy="998220"/>
        </a:xfrm>
        <a:prstGeom prst="rect">
          <a:avLst/>
        </a:prstGeom>
      </xdr:spPr>
    </xdr:pic>
    <xdr:clientData/>
  </xdr:twoCellAnchor>
  <xdr:twoCellAnchor editAs="oneCell">
    <xdr:from>
      <xdr:col>3</xdr:col>
      <xdr:colOff>804066</xdr:colOff>
      <xdr:row>1</xdr:row>
      <xdr:rowOff>606</xdr:rowOff>
    </xdr:from>
    <xdr:to>
      <xdr:col>3</xdr:col>
      <xdr:colOff>2519426</xdr:colOff>
      <xdr:row>3</xdr:row>
      <xdr:rowOff>95497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3586" y="183486"/>
          <a:ext cx="1715360" cy="460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116973</xdr:colOff>
      <xdr:row>0</xdr:row>
      <xdr:rowOff>103690</xdr:rowOff>
    </xdr:from>
    <xdr:to>
      <xdr:col>3</xdr:col>
      <xdr:colOff>396240</xdr:colOff>
      <xdr:row>3</xdr:row>
      <xdr:rowOff>152399</xdr:rowOff>
    </xdr:to>
    <xdr:sp macro="" textlink="">
      <xdr:nvSpPr>
        <xdr:cNvPr id="4" name="TextBox 3"/>
        <xdr:cNvSpPr txBox="1"/>
      </xdr:nvSpPr>
      <xdr:spPr>
        <a:xfrm>
          <a:off x="116973" y="469450"/>
          <a:ext cx="6459087" cy="597349"/>
        </a:xfrm>
        <a:prstGeom prst="rect">
          <a:avLst/>
        </a:prstGeom>
        <a:noFill/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ru-RU" sz="105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ДИСТРИБУТОРСКАЯ И СЕРВИСНАЯ СЕТЬ </a:t>
          </a:r>
          <a:r>
            <a:rPr lang="en-US" sz="105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WABCO</a:t>
          </a:r>
          <a:endParaRPr lang="ru-RU" sz="105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0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УКРАИНА, БЕЛАРУСЬ, КАЗАХСТАН, УЗБЕКСТАН, КИРГИЗСТАН,  АЗЕРБАЙДЖАН, </a:t>
          </a:r>
        </a:p>
        <a:p>
          <a:r>
            <a:rPr lang="ru-RU" sz="105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АРМЕНИЯ, ГРУЗИЯ, МОЛДОВА</a:t>
          </a:r>
        </a:p>
        <a:p>
          <a:endParaRPr lang="en-US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5:E26" totalsRowShown="0" headerRowDxfId="381" dataDxfId="380">
  <autoFilter ref="A15:E26"/>
  <sortState ref="A16:E26">
    <sortCondition ref="A16:A26"/>
    <sortCondition ref="B16:B26"/>
  </sortState>
  <tableColumns count="5">
    <tableColumn id="1" name="Город / Населённый пункт" dataDxfId="379"/>
    <tableColumn id="2" name="Название" dataDxfId="378"/>
    <tableColumn id="3" name="Адрес" dataDxfId="377"/>
    <tableColumn id="4" name="Телефон" dataDxfId="376"/>
    <tableColumn id="5" name="Продажа диагностического ПО" dataDxfId="37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1" name="Table11" displayName="Table11" ref="A79:E82" totalsRowShown="0" headerRowDxfId="318" dataDxfId="317">
  <autoFilter ref="A79:E82"/>
  <sortState ref="A79:E81">
    <sortCondition ref="A79:A81"/>
    <sortCondition ref="B79:B81"/>
  </sortState>
  <tableColumns count="5">
    <tableColumn id="1" name="Город / Населённый пункт" dataDxfId="316"/>
    <tableColumn id="2" name="Название" dataDxfId="315"/>
    <tableColumn id="3" name="Адрес" dataDxfId="314"/>
    <tableColumn id="4" name="Телефон" dataDxfId="313"/>
    <tableColumn id="5" name="Продажа диагностического ПО" dataDxfId="31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A84:E88" totalsRowShown="0" headerRowDxfId="311" dataDxfId="310">
  <autoFilter ref="A84:E88"/>
  <sortState ref="A84:E87">
    <sortCondition ref="A84:A87"/>
    <sortCondition ref="B84:B87"/>
  </sortState>
  <tableColumns count="5">
    <tableColumn id="1" name="Город / Населённый пункт" dataDxfId="309"/>
    <tableColumn id="2" name="Название" dataDxfId="308"/>
    <tableColumn id="3" name="Адрес" dataDxfId="307"/>
    <tableColumn id="4" name="Телефон" dataDxfId="306"/>
    <tableColumn id="5" name="Продажа диагностического ПО" dataDxfId="305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3" name="Table13" displayName="Table13" ref="A90:E93" totalsRowShown="0" headerRowDxfId="304" dataDxfId="303">
  <autoFilter ref="A90:E93"/>
  <sortState ref="A90:E92">
    <sortCondition ref="A90:A92"/>
    <sortCondition ref="B90:B92"/>
  </sortState>
  <tableColumns count="5">
    <tableColumn id="1" name="Город / Населённый пункт" dataDxfId="302"/>
    <tableColumn id="2" name="Название" dataDxfId="301"/>
    <tableColumn id="3" name="Адрес" dataDxfId="300"/>
    <tableColumn id="4" name="Телефон" dataDxfId="299"/>
    <tableColumn id="5" name="Продажа диагностического ПО" dataDxfId="298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4" name="Table14" displayName="Table14" ref="A95:E97" totalsRowShown="0" headerRowDxfId="297" dataDxfId="296">
  <autoFilter ref="A95:E97"/>
  <sortState ref="A95:D96">
    <sortCondition ref="A94:A96"/>
  </sortState>
  <tableColumns count="5">
    <tableColumn id="1" name="Город / Населённый пункт" dataDxfId="295"/>
    <tableColumn id="2" name="Название" dataDxfId="294"/>
    <tableColumn id="3" name="Адрес" dataDxfId="293"/>
    <tableColumn id="4" name="Телефон" dataDxfId="292"/>
    <tableColumn id="5" name="Продажа диагностического ПО" dataDxfId="291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5" name="Table15" displayName="Table15" ref="A99:E101" totalsRowShown="0" headerRowDxfId="290" dataDxfId="289">
  <autoFilter ref="A99:E101"/>
  <sortState ref="A99:D100">
    <sortCondition ref="A98:A100"/>
  </sortState>
  <tableColumns count="5">
    <tableColumn id="1" name="Город / Населённый пункт" dataDxfId="288"/>
    <tableColumn id="2" name="Название" dataDxfId="287"/>
    <tableColumn id="3" name="Адрес" dataDxfId="286"/>
    <tableColumn id="4" name="Телефон" dataDxfId="285"/>
    <tableColumn id="5" name="Продажа диагностического ПО" dataDxfId="28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A103:E105" totalsRowShown="0" headerRowDxfId="283" dataDxfId="282">
  <autoFilter ref="A103:E105"/>
  <sortState ref="A103:D104">
    <sortCondition ref="A102:A104"/>
  </sortState>
  <tableColumns count="5">
    <tableColumn id="1" name="Город / Населённый пункт" dataDxfId="281"/>
    <tableColumn id="2" name="Название" dataDxfId="280"/>
    <tableColumn id="3" name="Адрес" dataDxfId="279"/>
    <tableColumn id="4" name="Телефон" dataDxfId="278"/>
    <tableColumn id="5" name="Продажа диагностического ПО" dataDxfId="277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A107:E109" totalsRowShown="0" headerRowDxfId="276" dataDxfId="275">
  <autoFilter ref="A107:E109"/>
  <sortState ref="A107:D108">
    <sortCondition ref="A106:A108"/>
  </sortState>
  <tableColumns count="5">
    <tableColumn id="1" name="Город / Населённый пункт" dataDxfId="274"/>
    <tableColumn id="2" name="Название" dataDxfId="273"/>
    <tableColumn id="3" name="Адрес" dataDxfId="272"/>
    <tableColumn id="4" name="Телефон" dataDxfId="271"/>
    <tableColumn id="5" name="Продажа диагностического ПО" dataDxfId="270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18" name="Table18" displayName="Table18" ref="A114:D165" totalsRowShown="0" headerRowDxfId="269" dataDxfId="268">
  <autoFilter ref="A114:D165"/>
  <sortState ref="A114:D167">
    <sortCondition ref="A114:A167"/>
    <sortCondition ref="B114:B167"/>
  </sortState>
  <tableColumns count="4">
    <tableColumn id="1" name="Город / Населённый пункт" dataDxfId="267"/>
    <tableColumn id="2" name="Название" dataDxfId="266"/>
    <tableColumn id="3" name="Адрес" dataDxfId="265"/>
    <tableColumn id="4" name="Телефон" dataDxfId="264"/>
  </tableColumns>
  <tableStyleInfo name="TableStyleMedium13" showFirstColumn="0" showLastColumn="0" showRowStripes="1" showColumnStripes="0"/>
</table>
</file>

<file path=xl/tables/table18.xml><?xml version="1.0" encoding="utf-8"?>
<table xmlns="http://schemas.openxmlformats.org/spreadsheetml/2006/main" id="19" name="Table320" displayName="Table320" ref="A167:D198" totalsRowShown="0" headerRowDxfId="263" dataDxfId="262">
  <autoFilter ref="A167:D198"/>
  <sortState ref="A170:D201">
    <sortCondition ref="A170:A201"/>
    <sortCondition ref="B170:B201"/>
  </sortState>
  <tableColumns count="4">
    <tableColumn id="1" name="Город / Населённый пункт" dataDxfId="261" dataCellStyle="Normal_WABCO SHOP"/>
    <tableColumn id="2" name="Название" dataDxfId="260" dataCellStyle="Normal_WABCO SHOP"/>
    <tableColumn id="3" name="Адрес" dataDxfId="259" dataCellStyle="Normal_WABCO SHOP"/>
    <tableColumn id="4" name="Телефон" dataDxfId="258" dataCellStyle="Normal_Sheet1"/>
  </tableColumns>
  <tableStyleInfo name="TableStyleMedium13" showFirstColumn="0" showLastColumn="0" showRowStripes="1" showColumnStripes="0"/>
</table>
</file>

<file path=xl/tables/table19.xml><?xml version="1.0" encoding="utf-8"?>
<table xmlns="http://schemas.openxmlformats.org/spreadsheetml/2006/main" id="20" name="Table421" displayName="Table421" ref="A200:D228" totalsRowShown="0" headerRowDxfId="257" dataDxfId="256">
  <autoFilter ref="A200:D228"/>
  <sortState ref="A204:D230">
    <sortCondition ref="A204:A230"/>
    <sortCondition ref="B204:B230"/>
  </sortState>
  <tableColumns count="4">
    <tableColumn id="1" name="Город / Населённый пункт" dataDxfId="255"/>
    <tableColumn id="2" name="Название" dataDxfId="254"/>
    <tableColumn id="3" name="Адрес" dataDxfId="253"/>
    <tableColumn id="4" name="Телефон" dataDxfId="252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28:E34" totalsRowShown="0" headerRowDxfId="374" dataDxfId="373">
  <autoFilter ref="A28:E34"/>
  <sortState ref="A29:E34">
    <sortCondition ref="A29:A34"/>
    <sortCondition ref="B29:B34"/>
  </sortState>
  <tableColumns count="5">
    <tableColumn id="1" name="Город / Населённый пункт" dataDxfId="372"/>
    <tableColumn id="2" name="Название" dataDxfId="371"/>
    <tableColumn id="3" name="Адрес" dataDxfId="370"/>
    <tableColumn id="4" name="Телефон" dataDxfId="369"/>
    <tableColumn id="5" name="Продажа диагностического ПО" dataDxfId="368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21" name="Table522" displayName="Table522" ref="A238:D268" totalsRowShown="0" headerRowDxfId="251" dataDxfId="250">
  <autoFilter ref="A238:D268"/>
  <sortState ref="A241:D270">
    <sortCondition ref="A241:A270"/>
    <sortCondition ref="B241:B270"/>
  </sortState>
  <tableColumns count="4">
    <tableColumn id="1" name="Город / Населённый пункт" dataDxfId="249"/>
    <tableColumn id="2" name="Название" dataDxfId="248"/>
    <tableColumn id="3" name="Адрес" dataDxfId="247"/>
    <tableColumn id="4" name="Телефон" dataDxfId="246"/>
  </tableColumns>
  <tableStyleInfo name="TableStyleMedium13" showFirstColumn="0" showLastColumn="0" showRowStripes="1" showColumnStripes="0"/>
</table>
</file>

<file path=xl/tables/table21.xml><?xml version="1.0" encoding="utf-8"?>
<table xmlns="http://schemas.openxmlformats.org/spreadsheetml/2006/main" id="22" name="Table623" displayName="Table623" ref="A270:D289" totalsRowShown="0" headerRowDxfId="245" dataDxfId="244">
  <autoFilter ref="A270:D289"/>
  <sortState ref="A273:D291">
    <sortCondition ref="A273:A291"/>
    <sortCondition ref="B273:B291"/>
  </sortState>
  <tableColumns count="4">
    <tableColumn id="1" name="Город / Населённый пункт" dataDxfId="243"/>
    <tableColumn id="2" name="Название" dataDxfId="242"/>
    <tableColumn id="3" name="Адрес" dataDxfId="241"/>
    <tableColumn id="4" name="Телефон" dataDxfId="240"/>
  </tableColumns>
  <tableStyleInfo name="TableStyleMedium13" showFirstColumn="0" showLastColumn="0" showRowStripes="1" showColumnStripes="0"/>
</table>
</file>

<file path=xl/tables/table22.xml><?xml version="1.0" encoding="utf-8"?>
<table xmlns="http://schemas.openxmlformats.org/spreadsheetml/2006/main" id="23" name="Table724" displayName="Table724" ref="A291:D323" totalsRowShown="0" headerRowDxfId="239" dataDxfId="238">
  <autoFilter ref="A291:D323"/>
  <sortState ref="A294:D325">
    <sortCondition ref="A294:A325"/>
    <sortCondition ref="B294:B325"/>
  </sortState>
  <tableColumns count="4">
    <tableColumn id="1" name="Город / Населённый пункт" dataDxfId="237"/>
    <tableColumn id="2" name="Название" dataDxfId="236"/>
    <tableColumn id="3" name="Адрес" dataDxfId="235"/>
    <tableColumn id="4" name="Телефон" dataDxfId="234"/>
  </tableColumns>
  <tableStyleInfo name="TableStyleMedium13" showFirstColumn="0" showLastColumn="0" showRowStripes="1" showColumnStripes="0"/>
</table>
</file>

<file path=xl/tables/table23.xml><?xml version="1.0" encoding="utf-8"?>
<table xmlns="http://schemas.openxmlformats.org/spreadsheetml/2006/main" id="24" name="Table24" displayName="Table24" ref="A230:D236" totalsRowShown="0" headerRowDxfId="233" dataDxfId="232">
  <autoFilter ref="A230:D236"/>
  <sortState ref="A233:D238">
    <sortCondition ref="A233:A238"/>
    <sortCondition ref="B233:B238"/>
  </sortState>
  <tableColumns count="4">
    <tableColumn id="1" name="Город / Населённый пункт" dataDxfId="231"/>
    <tableColumn id="2" name="Название" dataDxfId="230"/>
    <tableColumn id="3" name="Адрес" dataDxfId="229"/>
    <tableColumn id="4" name="Телефон" dataDxfId="228"/>
  </tableColumns>
  <tableStyleInfo name="TableStyleMedium13" showFirstColumn="0" showLastColumn="0" showRowStripes="1" showColumnStripes="0"/>
</table>
</file>

<file path=xl/tables/table24.xml><?xml version="1.0" encoding="utf-8"?>
<table xmlns="http://schemas.openxmlformats.org/spreadsheetml/2006/main" id="25" name="Table25" displayName="Table25" ref="A325:D337" totalsRowShown="0" headerRowDxfId="227" dataDxfId="225" headerRowBorderDxfId="226">
  <autoFilter ref="A325:D337"/>
  <sortState ref="A328:D339">
    <sortCondition ref="A328:A339"/>
    <sortCondition ref="B328:B339"/>
  </sortState>
  <tableColumns count="4">
    <tableColumn id="1" name="Город / Населённый пункт" dataDxfId="224"/>
    <tableColumn id="2" name="Название" dataDxfId="223"/>
    <tableColumn id="3" name="Адрес" dataDxfId="222"/>
    <tableColumn id="4" name="Телефон" dataDxfId="221"/>
  </tableColumns>
  <tableStyleInfo name="TableStyleMedium13" showFirstColumn="0" showLastColumn="0" showRowStripes="1" showColumnStripes="0"/>
</table>
</file>

<file path=xl/tables/table25.xml><?xml version="1.0" encoding="utf-8"?>
<table xmlns="http://schemas.openxmlformats.org/spreadsheetml/2006/main" id="26" name="Table26" displayName="Table26" ref="A391:D392" totalsRowShown="0" dataDxfId="220">
  <autoFilter ref="A391:D392"/>
  <sortState ref="A353:D354">
    <sortCondition ref="A352:A354"/>
  </sortState>
  <tableColumns count="4">
    <tableColumn id="1" name="Город / Населённый пункт" dataDxfId="219"/>
    <tableColumn id="2" name="Название" dataDxfId="218"/>
    <tableColumn id="3" name="Адрес" dataDxfId="217"/>
    <tableColumn id="4" name="Телефон" dataDxfId="216"/>
  </tableColumns>
  <tableStyleInfo name="TableStyleMedium13" showFirstColumn="0" showLastColumn="0" showRowStripes="1" showColumnStripes="0"/>
</table>
</file>

<file path=xl/tables/table26.xml><?xml version="1.0" encoding="utf-8"?>
<table xmlns="http://schemas.openxmlformats.org/spreadsheetml/2006/main" id="27" name="Table27" displayName="Table27" ref="A382:D388" totalsRowShown="0" dataDxfId="215">
  <autoFilter ref="A382:D388"/>
  <sortState ref="A385:D390">
    <sortCondition ref="A385:A390"/>
    <sortCondition ref="B385:B390"/>
  </sortState>
  <tableColumns count="4">
    <tableColumn id="1" name="Город / Населённый пункт" dataDxfId="214"/>
    <tableColumn id="2" name="Название" dataDxfId="213"/>
    <tableColumn id="3" name="Адрес" dataDxfId="212"/>
    <tableColumn id="4" name="Телефон" dataDxfId="211"/>
  </tableColumns>
  <tableStyleInfo name="TableStyleMedium13" showFirstColumn="0" showLastColumn="0" showRowStripes="1" showColumnStripes="0"/>
</table>
</file>

<file path=xl/tables/table27.xml><?xml version="1.0" encoding="utf-8"?>
<table xmlns="http://schemas.openxmlformats.org/spreadsheetml/2006/main" id="28" name="Table28" displayName="Table28" ref="A360:D380" totalsRowShown="0" dataDxfId="210">
  <autoFilter ref="A360:D380"/>
  <sortState ref="A363:D382">
    <sortCondition ref="A363:A382"/>
    <sortCondition ref="B363:B382"/>
  </sortState>
  <tableColumns count="4">
    <tableColumn id="1" name="Город / Населённый пункт" dataDxfId="209"/>
    <tableColumn id="2" name="Название" dataDxfId="208"/>
    <tableColumn id="3" name="Адрес" dataDxfId="207"/>
    <tableColumn id="4" name="Телефон" dataDxfId="206"/>
  </tableColumns>
  <tableStyleInfo name="TableStyleMedium13" showFirstColumn="0" showLastColumn="0" showRowStripes="1" showColumnStripes="0"/>
</table>
</file>

<file path=xl/tables/table28.xml><?xml version="1.0" encoding="utf-8"?>
<table xmlns="http://schemas.openxmlformats.org/spreadsheetml/2006/main" id="29" name="Table29" displayName="Table29" ref="A339:D358" totalsRowShown="0" dataDxfId="205">
  <autoFilter ref="A339:D358"/>
  <sortState ref="A342:D360">
    <sortCondition ref="A342:A360"/>
    <sortCondition ref="B342:B360"/>
  </sortState>
  <tableColumns count="4">
    <tableColumn id="1" name="Город / Населённый пункт" dataDxfId="204"/>
    <tableColumn id="2" name="Название" dataDxfId="203"/>
    <tableColumn id="3" name="Адрес" dataDxfId="202"/>
    <tableColumn id="4" name="Телефон" dataDxfId="201"/>
  </tableColumns>
  <tableStyleInfo name="TableStyleMedium13" showFirstColumn="0" showLastColumn="0" showRowStripes="1" showColumnStripes="0"/>
</table>
</file>

<file path=xl/tables/table29.xml><?xml version="1.0" encoding="utf-8"?>
<table xmlns="http://schemas.openxmlformats.org/spreadsheetml/2006/main" id="31" name="Table31" displayName="Table31" ref="A397:E411" totalsRowShown="0" headerRowDxfId="200" dataDxfId="199">
  <autoFilter ref="A397:E411"/>
  <sortState ref="A400:E412">
    <sortCondition ref="A400:A412"/>
    <sortCondition ref="B400:B412"/>
  </sortState>
  <tableColumns count="5">
    <tableColumn id="1" name="Город / Населённый пункт" dataDxfId="198"/>
    <tableColumn id="2" name="Название" dataDxfId="197"/>
    <tableColumn id="3" name="Адрес" dataDxfId="196"/>
    <tableColumn id="4" name="Телефон" dataDxfId="195"/>
    <tableColumn id="5" name="Обслуживаемые системы" dataDxfId="19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36:E39" totalsRowShown="0" headerRowDxfId="367" dataDxfId="366">
  <autoFilter ref="A36:E39"/>
  <sortState ref="A37:E39">
    <sortCondition ref="A37:A39"/>
    <sortCondition ref="B37:B39"/>
  </sortState>
  <tableColumns count="5">
    <tableColumn id="1" name="Город / Населённый пункт" dataDxfId="365"/>
    <tableColumn id="2" name="Название" dataDxfId="364"/>
    <tableColumn id="3" name="Адрес" dataDxfId="363"/>
    <tableColumn id="4" name="Телефон" dataDxfId="362"/>
    <tableColumn id="5" name="Продажа диагностического ПО" dataDxfId="361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32" name="Table32" displayName="Table32" ref="A413:E424" totalsRowShown="0" headerRowDxfId="193" dataDxfId="192">
  <autoFilter ref="A413:E424"/>
  <sortState ref="A416:E426">
    <sortCondition ref="A416:A426"/>
    <sortCondition ref="B416:B426"/>
  </sortState>
  <tableColumns count="5">
    <tableColumn id="1" name="Город / Населённый пункт" dataDxfId="191"/>
    <tableColumn id="2" name="Название" dataDxfId="190"/>
    <tableColumn id="3" name="Адрес" dataDxfId="189"/>
    <tableColumn id="4" name="Телефон" dataDxfId="188"/>
    <tableColumn id="5" name="Обслуживаемые системы" dataDxfId="187"/>
  </tableColumns>
  <tableStyleInfo name="Table Style 1" showFirstColumn="0" showLastColumn="0" showRowStripes="1" showColumnStripes="0"/>
</table>
</file>

<file path=xl/tables/table31.xml><?xml version="1.0" encoding="utf-8"?>
<table xmlns="http://schemas.openxmlformats.org/spreadsheetml/2006/main" id="33" name="Table33" displayName="Table33" ref="A455:E457" totalsRowShown="0" headerRowDxfId="186" dataDxfId="185">
  <autoFilter ref="A455:E457"/>
  <sortState ref="A416:E417">
    <sortCondition ref="A415:A417"/>
  </sortState>
  <tableColumns count="5">
    <tableColumn id="1" name="Город / Населённый пункт" dataDxfId="184"/>
    <tableColumn id="2" name="Название" dataDxfId="183"/>
    <tableColumn id="3" name="Адрес" dataDxfId="182"/>
    <tableColumn id="4" name="Телефон" dataDxfId="181"/>
    <tableColumn id="5" name="Обслуживаемые системы" dataDxfId="180"/>
  </tableColumns>
  <tableStyleInfo name="Table Style 1" showFirstColumn="0" showLastColumn="0" showRowStripes="1" showColumnStripes="0"/>
</table>
</file>

<file path=xl/tables/table32.xml><?xml version="1.0" encoding="utf-8"?>
<table xmlns="http://schemas.openxmlformats.org/spreadsheetml/2006/main" id="34" name="Table34" displayName="Table34" ref="A449:E453" totalsRowShown="0" headerRowDxfId="179" dataDxfId="178">
  <autoFilter ref="A449:E453"/>
  <sortState ref="A452:E455">
    <sortCondition ref="A452:A455"/>
    <sortCondition ref="B452:B455"/>
  </sortState>
  <tableColumns count="5">
    <tableColumn id="1" name="Город / Населённый пункт" dataDxfId="177"/>
    <tableColumn id="2" name="Название" dataDxfId="176"/>
    <tableColumn id="3" name="Адрес" dataDxfId="175"/>
    <tableColumn id="4" name="Телефон" dataDxfId="174"/>
    <tableColumn id="5" name="Обслуживаемые системы" dataDxfId="173"/>
  </tableColumns>
  <tableStyleInfo name="Table Style 1" showFirstColumn="0" showLastColumn="0" showRowStripes="1" showColumnStripes="0"/>
</table>
</file>

<file path=xl/tables/table33.xml><?xml version="1.0" encoding="utf-8"?>
<table xmlns="http://schemas.openxmlformats.org/spreadsheetml/2006/main" id="35" name="Table35" displayName="Table35" ref="A444:E447" totalsRowShown="0" headerRowDxfId="172" dataDxfId="171">
  <autoFilter ref="A444:E447"/>
  <sortState ref="A405:E407">
    <sortCondition ref="A404:A407"/>
  </sortState>
  <tableColumns count="5">
    <tableColumn id="1" name="Город / Населённый пункт" dataDxfId="170"/>
    <tableColumn id="2" name="Название" dataDxfId="169"/>
    <tableColumn id="3" name="Адрес" dataDxfId="168"/>
    <tableColumn id="4" name="Телефон" dataDxfId="167"/>
    <tableColumn id="5" name="Обслуживаемые системы" dataDxfId="166"/>
  </tableColumns>
  <tableStyleInfo name="Table Style 1" showFirstColumn="0" showLastColumn="0" showRowStripes="1" showColumnStripes="0"/>
</table>
</file>

<file path=xl/tables/table34.xml><?xml version="1.0" encoding="utf-8"?>
<table xmlns="http://schemas.openxmlformats.org/spreadsheetml/2006/main" id="36" name="Table36" displayName="Table36" ref="A440:E442" totalsRowShown="0" headerRowDxfId="165" dataDxfId="164">
  <autoFilter ref="A440:E442"/>
  <sortState ref="A401:E402">
    <sortCondition ref="A400:A402"/>
  </sortState>
  <tableColumns count="5">
    <tableColumn id="1" name="Город / Населённый пункт" dataDxfId="163"/>
    <tableColumn id="2" name="Название" dataDxfId="162"/>
    <tableColumn id="3" name="Адрес" dataDxfId="161"/>
    <tableColumn id="4" name="Телефон" dataDxfId="160"/>
    <tableColumn id="5" name="Обслуживаемые системы" dataDxfId="159"/>
  </tableColumns>
  <tableStyleInfo name="Table Style 1" showFirstColumn="0" showLastColumn="0" showRowStripes="1" showColumnStripes="0"/>
</table>
</file>

<file path=xl/tables/table35.xml><?xml version="1.0" encoding="utf-8"?>
<table xmlns="http://schemas.openxmlformats.org/spreadsheetml/2006/main" id="37" name="Table37" displayName="Table37" ref="A436:E438" totalsRowShown="0" headerRowDxfId="158" dataDxfId="157">
  <autoFilter ref="A436:E438"/>
  <sortState ref="A397:E398">
    <sortCondition ref="A396:A398"/>
  </sortState>
  <tableColumns count="5">
    <tableColumn id="1" name="Город / Населённый пункт" dataDxfId="156"/>
    <tableColumn id="2" name="Название" dataDxfId="155"/>
    <tableColumn id="3" name="Адрес" dataDxfId="154"/>
    <tableColumn id="4" name="Телефон" dataDxfId="153"/>
    <tableColumn id="5" name="Обслуживаемые системы" dataDxfId="152"/>
  </tableColumns>
  <tableStyleInfo name="Table Style 1" showFirstColumn="0" showLastColumn="0" showRowStripes="1" showColumnStripes="0"/>
</table>
</file>

<file path=xl/tables/table36.xml><?xml version="1.0" encoding="utf-8"?>
<table xmlns="http://schemas.openxmlformats.org/spreadsheetml/2006/main" id="38" name="Table38" displayName="Table38" ref="A426:E434" totalsRowShown="0" headerRowDxfId="151" dataDxfId="150">
  <autoFilter ref="A426:E434"/>
  <sortState ref="A429:E436">
    <sortCondition ref="A429:A436"/>
    <sortCondition ref="B429:B436"/>
  </sortState>
  <tableColumns count="5">
    <tableColumn id="1" name="Город / Населённый пункт" dataDxfId="149"/>
    <tableColumn id="2" name="Название" dataDxfId="148"/>
    <tableColumn id="3" name="Адрес" dataDxfId="147"/>
    <tableColumn id="4" name="Телефон" dataDxfId="146"/>
    <tableColumn id="5" name="Обслуживаемые системы" dataDxfId="145"/>
  </tableColumns>
  <tableStyleInfo name="Table Style 1" showFirstColumn="0" showLastColumn="0" showRowStripes="1" showColumnStripes="0"/>
</table>
</file>

<file path=xl/tables/table37.xml><?xml version="1.0" encoding="utf-8"?>
<table xmlns="http://schemas.openxmlformats.org/spreadsheetml/2006/main" id="39" name="Table39" displayName="Table39" ref="A459:E476" totalsRowShown="0" headerRowDxfId="144" dataDxfId="143">
  <autoFilter ref="A459:E476"/>
  <sortState ref="A462:E478">
    <sortCondition ref="A462:A478"/>
    <sortCondition ref="B462:B478"/>
  </sortState>
  <tableColumns count="5">
    <tableColumn id="1" name="Город / Населённый пункт" dataDxfId="142"/>
    <tableColumn id="2" name="Название" dataDxfId="141"/>
    <tableColumn id="3" name="Адрес" dataDxfId="140"/>
    <tableColumn id="4" name="Телефон" dataDxfId="139"/>
    <tableColumn id="5" name="Обслуживаемые системы" dataDxfId="138"/>
  </tableColumns>
  <tableStyleInfo name="Table Style 1" showFirstColumn="0" showLastColumn="0" showRowStripes="1" showColumnStripes="0"/>
</table>
</file>

<file path=xl/tables/table38.xml><?xml version="1.0" encoding="utf-8"?>
<table xmlns="http://schemas.openxmlformats.org/spreadsheetml/2006/main" id="40" name="Table40" displayName="Table40" ref="A478:E487" totalsRowShown="0" headerRowDxfId="137" dataDxfId="136">
  <autoFilter ref="A478:E487"/>
  <sortState ref="A481:E489">
    <sortCondition ref="A481:A489"/>
    <sortCondition ref="B481:B489"/>
  </sortState>
  <tableColumns count="5">
    <tableColumn id="1" name="Город / Населённый пункт" dataDxfId="135"/>
    <tableColumn id="2" name="Название" dataDxfId="134"/>
    <tableColumn id="3" name="Адрес" dataDxfId="133"/>
    <tableColumn id="4" name="Телефон" dataDxfId="132"/>
    <tableColumn id="5" name="Обслуживаемые системы" dataDxfId="131"/>
  </tableColumns>
  <tableStyleInfo name="Table Style 1" showFirstColumn="0" showLastColumn="0" showRowStripes="1" showColumnStripes="0"/>
</table>
</file>

<file path=xl/tables/table39.xml><?xml version="1.0" encoding="utf-8"?>
<table xmlns="http://schemas.openxmlformats.org/spreadsheetml/2006/main" id="41" name="Table41" displayName="Table41" ref="A489:E491" totalsRowShown="0" headerRowDxfId="130" dataDxfId="129">
  <autoFilter ref="A489:E491"/>
  <sortState ref="A453:E454">
    <sortCondition ref="A452:A454"/>
  </sortState>
  <tableColumns count="5">
    <tableColumn id="1" name="Город / Населённый пункт" dataDxfId="128"/>
    <tableColumn id="2" name="Название" dataDxfId="127"/>
    <tableColumn id="3" name="Адрес" dataDxfId="126"/>
    <tableColumn id="4" name="Телефон" dataDxfId="125"/>
    <tableColumn id="5" name="Обслуживаемые системы" dataDxfId="124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41:E44" totalsRowShown="0" headerRowDxfId="360" dataDxfId="359">
  <autoFilter ref="A41:E44"/>
  <sortState ref="A42:E44">
    <sortCondition ref="A42:A44"/>
    <sortCondition ref="B42:B44"/>
  </sortState>
  <tableColumns count="5">
    <tableColumn id="1" name="Город / Населённый пункт" dataDxfId="358"/>
    <tableColumn id="2" name="Название" dataDxfId="357"/>
    <tableColumn id="3" name="Адрес" dataDxfId="356"/>
    <tableColumn id="4" name="Телефон" dataDxfId="355"/>
    <tableColumn id="5" name="Продажа диагностического ПО" dataDxfId="354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id="42" name="Table42" displayName="Table42" ref="A493:E495" totalsRowShown="0" headerRowDxfId="123" dataDxfId="122">
  <autoFilter ref="A493:E495"/>
  <sortState ref="A457:E458">
    <sortCondition ref="A456:A458"/>
  </sortState>
  <tableColumns count="5">
    <tableColumn id="1" name="Город / Населённый пункт" dataDxfId="121"/>
    <tableColumn id="2" name="Название" dataDxfId="120"/>
    <tableColumn id="3" name="Адрес" dataDxfId="119"/>
    <tableColumn id="4" name="Телефон" dataDxfId="118"/>
    <tableColumn id="5" name="Обслуживаемые системы" dataDxfId="117"/>
  </tableColumns>
  <tableStyleInfo name="Table Style 1" showFirstColumn="0" showLastColumn="0" showRowStripes="1" showColumnStripes="0"/>
</table>
</file>

<file path=xl/tables/table41.xml><?xml version="1.0" encoding="utf-8"?>
<table xmlns="http://schemas.openxmlformats.org/spreadsheetml/2006/main" id="43" name="Table43" displayName="Table43" ref="A497:E499" totalsRowShown="0" headerRowDxfId="116" dataDxfId="115">
  <autoFilter ref="A497:E499"/>
  <sortState ref="A461:E462">
    <sortCondition ref="A460:A462"/>
  </sortState>
  <tableColumns count="5">
    <tableColumn id="1" name="Город / Населённый пункт" dataDxfId="114"/>
    <tableColumn id="2" name="Название" dataDxfId="113"/>
    <tableColumn id="3" name="Адрес" dataDxfId="112"/>
    <tableColumn id="4" name="Телефон" dataDxfId="111"/>
    <tableColumn id="5" name="Обслуживаемые системы" dataDxfId="110"/>
  </tableColumns>
  <tableStyleInfo name="Table Style 1" showFirstColumn="0" showLastColumn="0" showRowStripes="1" showColumnStripes="0"/>
</table>
</file>

<file path=xl/tables/table42.xml><?xml version="1.0" encoding="utf-8"?>
<table xmlns="http://schemas.openxmlformats.org/spreadsheetml/2006/main" id="44" name="Table44" displayName="Table44" ref="A501:E503" totalsRowShown="0" headerRowDxfId="109" dataDxfId="108">
  <autoFilter ref="A501:E503"/>
  <sortState ref="A465:E466">
    <sortCondition ref="A464:A466"/>
  </sortState>
  <tableColumns count="5">
    <tableColumn id="1" name="Город / Населённый пункт" dataDxfId="107"/>
    <tableColumn id="2" name="Название" dataDxfId="106"/>
    <tableColumn id="3" name="Адрес" dataDxfId="105"/>
    <tableColumn id="4" name="Телефон" dataDxfId="104"/>
    <tableColumn id="5" name="Обслуживаемые системы" dataDxfId="103"/>
  </tableColumns>
  <tableStyleInfo name="Table Style 1" showFirstColumn="0" showLastColumn="0" showRowStripes="1" showColumnStripes="0"/>
</table>
</file>

<file path=xl/tables/table43.xml><?xml version="1.0" encoding="utf-8"?>
<table xmlns="http://schemas.openxmlformats.org/spreadsheetml/2006/main" id="45" name="Table45" displayName="Table45" ref="A505:E508" totalsRowShown="0" headerRowDxfId="102" dataDxfId="101">
  <autoFilter ref="A505:E508"/>
  <sortState ref="A508:E510">
    <sortCondition ref="A508:A510"/>
    <sortCondition ref="B508:B510"/>
  </sortState>
  <tableColumns count="5">
    <tableColumn id="1" name="Город / Населённый пункт" dataDxfId="100"/>
    <tableColumn id="2" name="Название" dataDxfId="99"/>
    <tableColumn id="3" name="Адрес" dataDxfId="98"/>
    <tableColumn id="4" name="Телефон" dataDxfId="97"/>
    <tableColumn id="5" name="Обслуживаемые системы" dataDxfId="96"/>
  </tableColumns>
  <tableStyleInfo name="Table Style 1" showFirstColumn="0" showLastColumn="0" showRowStripes="1" showColumnStripes="0"/>
</table>
</file>

<file path=xl/tables/table44.xml><?xml version="1.0" encoding="utf-8"?>
<table xmlns="http://schemas.openxmlformats.org/spreadsheetml/2006/main" id="46" name="Table46" displayName="Table46" ref="A513:E553" totalsRowShown="0" headerRowDxfId="95" dataDxfId="94">
  <autoFilter ref="A513:E553"/>
  <sortState ref="A516:E555">
    <sortCondition ref="A516:A555"/>
    <sortCondition ref="B516:B555"/>
  </sortState>
  <tableColumns count="5">
    <tableColumn id="1" name="Город / Населённый пункт" dataDxfId="93"/>
    <tableColumn id="2" name="Название" dataDxfId="92"/>
    <tableColumn id="3" name="Адрес" dataDxfId="91"/>
    <tableColumn id="4" name="Телефон" dataDxfId="90"/>
    <tableColumn id="5" name="Обслуживаемые системы" dataDxfId="89"/>
  </tableColumns>
  <tableStyleInfo name="TableStyleMedium11" showFirstColumn="0" showLastColumn="0" showRowStripes="1" showColumnStripes="0"/>
</table>
</file>

<file path=xl/tables/table45.xml><?xml version="1.0" encoding="utf-8"?>
<table xmlns="http://schemas.openxmlformats.org/spreadsheetml/2006/main" id="47" name="Table47" displayName="Table47" ref="A555:E585" totalsRowShown="0" headerRowDxfId="88" dataDxfId="87">
  <autoFilter ref="A555:E585"/>
  <sortState ref="A558:E587">
    <sortCondition ref="A558:A587"/>
    <sortCondition ref="B558:B587"/>
  </sortState>
  <tableColumns count="5">
    <tableColumn id="1" name="Город / Населённый пункт" dataDxfId="86"/>
    <tableColumn id="2" name="Название" dataDxfId="85"/>
    <tableColumn id="3" name="Адрес" dataDxfId="84"/>
    <tableColumn id="4" name="Телефон" dataDxfId="83"/>
    <tableColumn id="5" name="Обслуживаемые системы" dataDxfId="82"/>
  </tableColumns>
  <tableStyleInfo name="TableStyleMedium11" showFirstColumn="0" showLastColumn="0" showRowStripes="1" showColumnStripes="0"/>
</table>
</file>

<file path=xl/tables/table46.xml><?xml version="1.0" encoding="utf-8"?>
<table xmlns="http://schemas.openxmlformats.org/spreadsheetml/2006/main" id="48" name="Table48" displayName="Table48" ref="A587:E603" totalsRowShown="0" headerRowDxfId="81" dataDxfId="80">
  <autoFilter ref="A587:E603"/>
  <sortState ref="A590:E605">
    <sortCondition ref="A590:A605"/>
    <sortCondition ref="B590:B605"/>
  </sortState>
  <tableColumns count="5">
    <tableColumn id="1" name="Город / Населённый пункт" dataDxfId="79"/>
    <tableColumn id="2" name="Название" dataDxfId="78"/>
    <tableColumn id="3" name="Адрес" dataDxfId="77"/>
    <tableColumn id="4" name="Телефон" dataDxfId="76"/>
    <tableColumn id="5" name="Обслуживаемые системы" dataDxfId="75"/>
  </tableColumns>
  <tableStyleInfo name="TableStyleMedium11" showFirstColumn="0" showLastColumn="0" showRowStripes="1" showColumnStripes="0"/>
</table>
</file>

<file path=xl/tables/table47.xml><?xml version="1.0" encoding="utf-8"?>
<table xmlns="http://schemas.openxmlformats.org/spreadsheetml/2006/main" id="49" name="Table49" displayName="Table49" ref="A605:E610" totalsRowShown="0" headerRowDxfId="74" dataDxfId="73">
  <autoFilter ref="A605:E610"/>
  <sortState ref="A608:E612">
    <sortCondition ref="A608:A612"/>
    <sortCondition ref="B608:B612"/>
  </sortState>
  <tableColumns count="5">
    <tableColumn id="1" name="Город / Населённый пункт" dataDxfId="72"/>
    <tableColumn id="2" name="Название" dataDxfId="71"/>
    <tableColumn id="3" name="Адрес" dataDxfId="70"/>
    <tableColumn id="4" name="Телефон" dataDxfId="69"/>
    <tableColumn id="5" name="Обслуживаемые системы" dataDxfId="68"/>
  </tableColumns>
  <tableStyleInfo name="TableStyleMedium11" showFirstColumn="0" showLastColumn="0" showRowStripes="1" showColumnStripes="0"/>
</table>
</file>

<file path=xl/tables/table48.xml><?xml version="1.0" encoding="utf-8"?>
<table xmlns="http://schemas.openxmlformats.org/spreadsheetml/2006/main" id="50" name="Table50" displayName="Table50" ref="A612:E651" totalsRowShown="0" headerRowDxfId="67" dataDxfId="66">
  <autoFilter ref="A612:E651"/>
  <sortState ref="A615:E653">
    <sortCondition ref="A615:A653"/>
    <sortCondition ref="B615:B653"/>
  </sortState>
  <tableColumns count="5">
    <tableColumn id="1" name="Город / Населённый пункт" dataDxfId="65"/>
    <tableColumn id="2" name="Название" dataDxfId="64"/>
    <tableColumn id="3" name="Адрес" dataDxfId="63"/>
    <tableColumn id="4" name="Телефон" dataDxfId="62"/>
    <tableColumn id="5" name="Обслуживаемые системы" dataDxfId="61"/>
  </tableColumns>
  <tableStyleInfo name="TableStyleMedium11" showFirstColumn="0" showLastColumn="0" showRowStripes="1" showColumnStripes="0"/>
</table>
</file>

<file path=xl/tables/table49.xml><?xml version="1.0" encoding="utf-8"?>
<table xmlns="http://schemas.openxmlformats.org/spreadsheetml/2006/main" id="51" name="Table51" displayName="Table51" ref="A653:E668" totalsRowShown="0" headerRowDxfId="60" dataDxfId="59">
  <autoFilter ref="A653:E668"/>
  <sortState ref="A656:E670">
    <sortCondition ref="A656:A670"/>
    <sortCondition ref="B656:B670"/>
  </sortState>
  <tableColumns count="5">
    <tableColumn id="1" name="Город / Населённый пункт" dataDxfId="58"/>
    <tableColumn id="2" name="Название" dataDxfId="57"/>
    <tableColumn id="3" name="Адрес" dataDxfId="56"/>
    <tableColumn id="4" name="Телефон" dataDxfId="55"/>
    <tableColumn id="5" name="Обслуживаемые системы" dataDxfId="54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46:E48" totalsRowShown="0" headerRowDxfId="353" dataDxfId="352">
  <autoFilter ref="A46:E48"/>
  <sortState ref="A47:D48">
    <sortCondition ref="A46:A48"/>
  </sortState>
  <tableColumns count="5">
    <tableColumn id="1" name="Город / Населённый пункт" dataDxfId="351"/>
    <tableColumn id="2" name="Название" dataDxfId="350"/>
    <tableColumn id="3" name="Адрес" dataDxfId="349"/>
    <tableColumn id="4" name="Телефон" dataDxfId="348"/>
    <tableColumn id="5" name="Продажа диагностического ПО" dataDxfId="347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52" name="Table52" displayName="Table52" ref="A670:E696" totalsRowShown="0" headerRowDxfId="53" dataDxfId="52">
  <autoFilter ref="A670:E696"/>
  <sortState ref="A673:E699">
    <sortCondition ref="A673:A699"/>
    <sortCondition ref="B673:B699"/>
  </sortState>
  <tableColumns count="5">
    <tableColumn id="1" name="Город / Населённый пункт" dataDxfId="51"/>
    <tableColumn id="2" name="Название" dataDxfId="50"/>
    <tableColumn id="3" name="Адрес" dataDxfId="49"/>
    <tableColumn id="4" name="Телефон" dataDxfId="48"/>
    <tableColumn id="5" name="Обслуживаемые системы" dataDxfId="47"/>
  </tableColumns>
  <tableStyleInfo name="TableStyleMedium11" showFirstColumn="0" showLastColumn="0" showRowStripes="1" showColumnStripes="0"/>
</table>
</file>

<file path=xl/tables/table51.xml><?xml version="1.0" encoding="utf-8"?>
<table xmlns="http://schemas.openxmlformats.org/spreadsheetml/2006/main" id="53" name="Table53" displayName="Table53" ref="A698:E714" totalsRowShown="0" headerRowDxfId="46" dataDxfId="45">
  <autoFilter ref="A698:E714"/>
  <sortState ref="A702:E717">
    <sortCondition ref="A702:A717"/>
    <sortCondition ref="B702:B717"/>
  </sortState>
  <tableColumns count="5">
    <tableColumn id="1" name="Город / Населённый пункт" dataDxfId="44"/>
    <tableColumn id="2" name="Название" dataDxfId="43"/>
    <tableColumn id="3" name="Адрес" dataDxfId="42"/>
    <tableColumn id="4" name="Телефон" dataDxfId="41"/>
    <tableColumn id="5" name="Обслуживаемые системы" dataDxfId="40"/>
  </tableColumns>
  <tableStyleInfo name="TableStyleMedium11" showFirstColumn="0" showLastColumn="0" showRowStripes="1" showColumnStripes="0"/>
</table>
</file>

<file path=xl/tables/table52.xml><?xml version="1.0" encoding="utf-8"?>
<table xmlns="http://schemas.openxmlformats.org/spreadsheetml/2006/main" id="54" name="Table54" displayName="Table54" ref="A716:E738" totalsRowShown="0" headerRowDxfId="39" dataDxfId="37" headerRowBorderDxfId="38">
  <autoFilter ref="A716:E738"/>
  <sortState ref="A720:E741">
    <sortCondition ref="A720:A741"/>
    <sortCondition ref="B720:B741"/>
  </sortState>
  <tableColumns count="5">
    <tableColumn id="1" name="Город / Населённый пункт" dataDxfId="36"/>
    <tableColumn id="2" name="Название" dataDxfId="35"/>
    <tableColumn id="3" name="Адрес" dataDxfId="34"/>
    <tableColumn id="4" name="Телефон" dataDxfId="33"/>
    <tableColumn id="5" name="Обслуживаемые системы" dataDxfId="32"/>
  </tableColumns>
  <tableStyleInfo name="TableStyleMedium11" showFirstColumn="0" showLastColumn="0" showRowStripes="1" showColumnStripes="0"/>
</table>
</file>

<file path=xl/tables/table53.xml><?xml version="1.0" encoding="utf-8"?>
<table xmlns="http://schemas.openxmlformats.org/spreadsheetml/2006/main" id="55" name="Table55" displayName="Table55" ref="A740:E747" totalsRowShown="0" headerRowDxfId="31" dataDxfId="29" headerRowBorderDxfId="30">
  <autoFilter ref="A740:E747"/>
  <sortState ref="A744:E750">
    <sortCondition ref="A744:A750"/>
    <sortCondition ref="B744:B750"/>
  </sortState>
  <tableColumns count="5">
    <tableColumn id="1" name="Город / Населённый пункт" dataDxfId="28"/>
    <tableColumn id="2" name="Название" dataDxfId="27"/>
    <tableColumn id="3" name="Адрес" dataDxfId="26"/>
    <tableColumn id="4" name="Телефон" dataDxfId="25"/>
    <tableColumn id="5" name="Обслуживаемые системы" dataDxfId="24"/>
  </tableColumns>
  <tableStyleInfo name="TableStyleMedium11" showFirstColumn="0" showLastColumn="0" showRowStripes="1" showColumnStripes="0"/>
</table>
</file>

<file path=xl/tables/table54.xml><?xml version="1.0" encoding="utf-8"?>
<table xmlns="http://schemas.openxmlformats.org/spreadsheetml/2006/main" id="56" name="Table56" displayName="Table56" ref="A749:E761" totalsRowShown="0" headerRowDxfId="23" dataDxfId="21" headerRowBorderDxfId="22">
  <autoFilter ref="A749:E761"/>
  <sortState ref="A753:E764">
    <sortCondition ref="A753:A764"/>
    <sortCondition ref="B753:B764"/>
  </sortState>
  <tableColumns count="5">
    <tableColumn id="1" name="Город / Населённый пункт" dataDxfId="20"/>
    <tableColumn id="2" name="Название" dataDxfId="19"/>
    <tableColumn id="3" name="Адрес" dataDxfId="18"/>
    <tableColumn id="4" name="Телефон" dataDxfId="17"/>
    <tableColumn id="5" name="Обслуживаемые системы" dataDxfId="16"/>
  </tableColumns>
  <tableStyleInfo name="TableStyleMedium11" showFirstColumn="0" showLastColumn="0" showRowStripes="1" showColumnStripes="0"/>
</table>
</file>

<file path=xl/tables/table55.xml><?xml version="1.0" encoding="utf-8"?>
<table xmlns="http://schemas.openxmlformats.org/spreadsheetml/2006/main" id="57" name="Table57" displayName="Table57" ref="A764:E766" totalsRowShown="0" headerRowDxfId="15" dataDxfId="13" headerRowBorderDxfId="14">
  <autoFilter ref="A764:E766"/>
  <sortState ref="A720:E721">
    <sortCondition ref="A719:A721"/>
  </sortState>
  <tableColumns count="5">
    <tableColumn id="1" name="Город / Населённый пункт" dataDxfId="12"/>
    <tableColumn id="2" name="Название" dataDxfId="11"/>
    <tableColumn id="3" name="Адрес" dataDxfId="10"/>
    <tableColumn id="4" name="Телефон" dataDxfId="9"/>
    <tableColumn id="5" name="Обслуживаемые системы" dataDxfId="8"/>
  </tableColumns>
  <tableStyleInfo name="TableStyleMedium11" showFirstColumn="0" showLastColumn="0" showRowStripes="1" showColumnStripes="0"/>
</table>
</file>

<file path=xl/tables/table56.xml><?xml version="1.0" encoding="utf-8"?>
<table xmlns="http://schemas.openxmlformats.org/spreadsheetml/2006/main" id="58" name="Table58" displayName="Table58" ref="A769:E771" totalsRowShown="0" headerRowDxfId="7" dataDxfId="5" headerRowBorderDxfId="6">
  <autoFilter ref="A769:E771"/>
  <sortState ref="A724:E725">
    <sortCondition ref="A723:A725"/>
  </sortState>
  <tableColumns count="5">
    <tableColumn id="1" name="Город / Населённый пункт" dataDxfId="4"/>
    <tableColumn id="2" name="Название" dataDxfId="3"/>
    <tableColumn id="3" name="Адрес" dataDxfId="2"/>
    <tableColumn id="4" name="Телефон" dataDxfId="1"/>
    <tableColumn id="5" name="Обслуживаемые системы" dataDxfId="0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50:E54" totalsRowShown="0" headerRowDxfId="346" dataDxfId="345">
  <autoFilter ref="A50:E54"/>
  <sortState ref="A51:E53">
    <sortCondition ref="A51:A53"/>
    <sortCondition ref="B51:B53"/>
  </sortState>
  <tableColumns count="5">
    <tableColumn id="1" name="Город / Населённый пункт" dataDxfId="344"/>
    <tableColumn id="2" name="Название" dataDxfId="343"/>
    <tableColumn id="3" name="Адрес" dataDxfId="342"/>
    <tableColumn id="4" name="Телефон" dataDxfId="341"/>
    <tableColumn id="5" name="Продажа диагностического ПО" dataDxfId="34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56:E59" totalsRowShown="0" headerRowDxfId="339" dataDxfId="338">
  <autoFilter ref="A56:E59"/>
  <sortState ref="A56:E58">
    <sortCondition ref="A56:A58"/>
    <sortCondition ref="B56:B58"/>
  </sortState>
  <tableColumns count="5">
    <tableColumn id="1" name="Город / Населённый пункт" dataDxfId="337"/>
    <tableColumn id="2" name="Название" dataDxfId="336"/>
    <tableColumn id="3" name="Адрес" dataDxfId="335"/>
    <tableColumn id="4" name="Телефон" dataDxfId="334"/>
    <tableColumn id="5" name="Продажа диагностического ПО" dataDxfId="33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61:E69" totalsRowShown="0" headerRowDxfId="332" dataDxfId="331">
  <autoFilter ref="A61:E69"/>
  <sortState ref="A61:E68">
    <sortCondition ref="A61:A68"/>
    <sortCondition ref="B61:B68"/>
  </sortState>
  <tableColumns count="5">
    <tableColumn id="1" name="Город / Населённый пункт" dataDxfId="330"/>
    <tableColumn id="2" name="Название" dataDxfId="329"/>
    <tableColumn id="3" name="Адрес" dataDxfId="328"/>
    <tableColumn id="4" name="Телефон" dataDxfId="327"/>
    <tableColumn id="5" name="Продажа диагностического ПО" dataDxfId="326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A71:E77" totalsRowShown="0" headerRowDxfId="325" dataDxfId="324">
  <autoFilter ref="A71:E77"/>
  <sortState ref="A71:E76">
    <sortCondition ref="A71:A76"/>
    <sortCondition ref="B71:B76"/>
  </sortState>
  <tableColumns count="5">
    <tableColumn id="1" name="Город / Населённый пункт" dataDxfId="323"/>
    <tableColumn id="2" name="Название" dataDxfId="322"/>
    <tableColumn id="3" name="Адрес" dataDxfId="321"/>
    <tableColumn id="4" name="Телефон" dataDxfId="320"/>
    <tableColumn id="5" name="Продажа диагностического ПО" dataDxfId="31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771"/>
  <sheetViews>
    <sheetView tabSelected="1" view="pageBreakPreview" topLeftCell="A40" zoomScale="70" zoomScaleNormal="85" zoomScaleSheetLayoutView="70" workbookViewId="0">
      <selection activeCell="C361" sqref="A361:D380"/>
    </sheetView>
  </sheetViews>
  <sheetFormatPr defaultRowHeight="14.4" x14ac:dyDescent="0.3"/>
  <cols>
    <col min="1" max="1" width="32.33203125" style="18" customWidth="1"/>
    <col min="2" max="2" width="34.6640625" customWidth="1"/>
    <col min="3" max="3" width="43.5546875" style="18" customWidth="1"/>
    <col min="4" max="4" width="38.33203125" style="18" customWidth="1"/>
    <col min="5" max="5" width="40.6640625" style="18" customWidth="1"/>
    <col min="9" max="9" width="15.6640625" customWidth="1"/>
  </cols>
  <sheetData>
    <row r="6" spans="1:9" ht="21" x14ac:dyDescent="0.4">
      <c r="A6" s="66" t="s">
        <v>20</v>
      </c>
      <c r="B6" s="92" t="str">
        <f>COUNTA(A16:A26,A29:A34,A37:A39,A42:A44,A47,A51:A54,A57:A59,A62:A69,A72:A77,A80:A82,A85:A88,A91:A93,A96,A100,A104,A108) &amp; " ПАРТНЕРОВ"</f>
        <v>48 ПАРТНЕРОВ</v>
      </c>
      <c r="C6" s="65" t="s">
        <v>1064</v>
      </c>
      <c r="D6" s="65" t="str">
        <f>COUNTA(A115:A165,A168:A198,A201:A228,A231:A236,A239:A268,A271:A289,A292:A323,A326:A337,A340:A358,A361:A380,A383:A388,A392) &amp; " ПАРТНЕРОВ"</f>
        <v>246 ПАРТНЕРОВ</v>
      </c>
    </row>
    <row r="7" spans="1:9" ht="6.6" customHeight="1" x14ac:dyDescent="0.4">
      <c r="A7" s="99"/>
      <c r="B7" s="100"/>
      <c r="C7" s="99"/>
      <c r="D7" s="99"/>
    </row>
    <row r="8" spans="1:9" ht="21" x14ac:dyDescent="0.4">
      <c r="A8" s="62" t="s">
        <v>517</v>
      </c>
      <c r="B8" s="63"/>
      <c r="C8" s="64"/>
      <c r="D8" s="64" t="str">
        <f>COUNTA(A398:A411,A414:A424,A427:A434,A437,A441,A445:A447,A450:A453,A456,A460:A475,A479:A487,A490,A494,A498,A502,A506:A508) &amp; " ПАРТНЕРА"</f>
        <v>69 ПАРТНЕРА</v>
      </c>
      <c r="E8" s="118"/>
    </row>
    <row r="9" spans="1:9" ht="7.95" customHeight="1" x14ac:dyDescent="0.4">
      <c r="A9" s="101"/>
      <c r="B9" s="100"/>
      <c r="C9" s="99"/>
      <c r="D9" s="99"/>
    </row>
    <row r="10" spans="1:9" ht="21" x14ac:dyDescent="0.4">
      <c r="A10" s="59" t="s">
        <v>664</v>
      </c>
      <c r="B10" s="60"/>
      <c r="C10" s="61"/>
      <c r="D10" s="61" t="str">
        <f>COUNTA(A514:A553,A556:A585,A588:A603,A606:A610,A613:A651,A654:A668,A671:A696,A699:A713,A717:A736,A741:A747,A750:A761,A765,A770) &amp; " ПАРТНЕРОВ"</f>
        <v>219 ПАРТНЕРОВ</v>
      </c>
    </row>
    <row r="12" spans="1:9" ht="28.8" x14ac:dyDescent="0.55000000000000004">
      <c r="A12" s="36" t="s">
        <v>20</v>
      </c>
      <c r="B12" s="8"/>
      <c r="C12" s="20"/>
      <c r="D12" s="20"/>
    </row>
    <row r="13" spans="1:9" ht="30" customHeight="1" x14ac:dyDescent="0.55000000000000004">
      <c r="A13" s="56" t="s">
        <v>110</v>
      </c>
      <c r="B13" s="8"/>
      <c r="C13" s="20"/>
      <c r="D13" s="93" t="str">
        <f>COUNTA(A16:A26,A29:A34,A37:A39,A42:A44,A47:A48,A51:A54,A57:A59) &amp; " ПАРТНЕРА"</f>
        <v>25 ПАРТНЕРА</v>
      </c>
      <c r="H13" s="129"/>
    </row>
    <row r="14" spans="1:9" ht="21" customHeight="1" x14ac:dyDescent="0.4">
      <c r="A14" s="46" t="s">
        <v>21</v>
      </c>
      <c r="B14" s="7"/>
      <c r="C14" s="21"/>
      <c r="D14" s="97" t="str">
        <f>COUNTA(Table1[Город / Населённый пункт]) &amp; " ПАРТНЕРОВ"</f>
        <v>10 ПАРТНЕРОВ</v>
      </c>
    </row>
    <row r="15" spans="1:9" ht="30" customHeight="1" x14ac:dyDescent="0.3">
      <c r="A15" s="22" t="s">
        <v>16</v>
      </c>
      <c r="B15" s="1" t="s">
        <v>17</v>
      </c>
      <c r="C15" s="22" t="s">
        <v>18</v>
      </c>
      <c r="D15" s="22" t="s">
        <v>19</v>
      </c>
      <c r="E15" s="22" t="s">
        <v>1934</v>
      </c>
      <c r="H15" s="98"/>
    </row>
    <row r="16" spans="1:9" s="55" customFormat="1" ht="28.8" x14ac:dyDescent="0.3">
      <c r="A16" s="53" t="s">
        <v>0</v>
      </c>
      <c r="B16" s="54" t="s">
        <v>1413</v>
      </c>
      <c r="C16" s="53" t="s">
        <v>1162</v>
      </c>
      <c r="D16" s="108" t="s">
        <v>1163</v>
      </c>
      <c r="E16" s="53" t="s">
        <v>1219</v>
      </c>
      <c r="G16"/>
      <c r="H16"/>
      <c r="I16"/>
    </row>
    <row r="17" spans="1:9" s="55" customFormat="1" x14ac:dyDescent="0.3">
      <c r="A17" s="53" t="s">
        <v>0</v>
      </c>
      <c r="B17" s="54" t="s">
        <v>1414</v>
      </c>
      <c r="C17" s="53" t="s">
        <v>1</v>
      </c>
      <c r="D17" s="57" t="s">
        <v>1818</v>
      </c>
      <c r="E17" s="53" t="s">
        <v>1218</v>
      </c>
      <c r="G17"/>
      <c r="H17"/>
      <c r="I17"/>
    </row>
    <row r="18" spans="1:9" s="55" customFormat="1" x14ac:dyDescent="0.3">
      <c r="A18" s="53" t="s">
        <v>0</v>
      </c>
      <c r="B18" s="54" t="s">
        <v>1739</v>
      </c>
      <c r="C18" s="53" t="s">
        <v>5</v>
      </c>
      <c r="D18" s="108" t="s">
        <v>1164</v>
      </c>
      <c r="E18" s="53" t="s">
        <v>1218</v>
      </c>
      <c r="G18"/>
      <c r="H18"/>
      <c r="I18"/>
    </row>
    <row r="19" spans="1:9" s="55" customFormat="1" x14ac:dyDescent="0.3">
      <c r="A19" s="53" t="s">
        <v>0</v>
      </c>
      <c r="B19" s="54" t="s">
        <v>1415</v>
      </c>
      <c r="C19" s="53" t="s">
        <v>7</v>
      </c>
      <c r="D19" s="53" t="s">
        <v>8</v>
      </c>
      <c r="E19" s="53" t="s">
        <v>1219</v>
      </c>
      <c r="G19"/>
      <c r="H19"/>
      <c r="I19"/>
    </row>
    <row r="20" spans="1:9" s="55" customFormat="1" x14ac:dyDescent="0.3">
      <c r="A20" s="53" t="s">
        <v>0</v>
      </c>
      <c r="B20" s="54" t="s">
        <v>1416</v>
      </c>
      <c r="C20" s="53" t="s">
        <v>9</v>
      </c>
      <c r="D20" s="53" t="s">
        <v>10</v>
      </c>
      <c r="E20" s="53" t="s">
        <v>1218</v>
      </c>
      <c r="G20"/>
      <c r="H20"/>
      <c r="I20"/>
    </row>
    <row r="21" spans="1:9" s="55" customFormat="1" x14ac:dyDescent="0.3">
      <c r="A21" s="53" t="s">
        <v>0</v>
      </c>
      <c r="B21" s="54" t="s">
        <v>1417</v>
      </c>
      <c r="C21" s="53" t="s">
        <v>1740</v>
      </c>
      <c r="D21" s="53" t="s">
        <v>1858</v>
      </c>
      <c r="E21" s="53" t="s">
        <v>1219</v>
      </c>
      <c r="G21"/>
      <c r="H21"/>
      <c r="I21"/>
    </row>
    <row r="22" spans="1:9" s="55" customFormat="1" x14ac:dyDescent="0.3">
      <c r="A22" s="53" t="s">
        <v>2</v>
      </c>
      <c r="B22" s="54" t="s">
        <v>1418</v>
      </c>
      <c r="C22" s="53" t="s">
        <v>3</v>
      </c>
      <c r="D22" s="53" t="s">
        <v>4</v>
      </c>
      <c r="E22" s="53" t="s">
        <v>1219</v>
      </c>
      <c r="G22"/>
      <c r="H22"/>
      <c r="I22"/>
    </row>
    <row r="23" spans="1:9" s="55" customFormat="1" x14ac:dyDescent="0.3">
      <c r="A23" s="53" t="s">
        <v>11</v>
      </c>
      <c r="B23" s="54" t="s">
        <v>1419</v>
      </c>
      <c r="C23" s="53" t="s">
        <v>12</v>
      </c>
      <c r="D23" s="53" t="s">
        <v>13</v>
      </c>
      <c r="E23" s="53" t="s">
        <v>1218</v>
      </c>
      <c r="G23"/>
      <c r="H23"/>
      <c r="I23"/>
    </row>
    <row r="24" spans="1:9" s="55" customFormat="1" x14ac:dyDescent="0.3">
      <c r="A24" s="53" t="s">
        <v>14</v>
      </c>
      <c r="B24" s="54" t="s">
        <v>1420</v>
      </c>
      <c r="C24" s="53" t="s">
        <v>15</v>
      </c>
      <c r="D24" s="57" t="s">
        <v>1819</v>
      </c>
      <c r="E24" s="53" t="s">
        <v>1218</v>
      </c>
      <c r="G24"/>
      <c r="H24"/>
      <c r="I24"/>
    </row>
    <row r="25" spans="1:9" s="55" customFormat="1" x14ac:dyDescent="0.3">
      <c r="A25" s="53" t="s">
        <v>22</v>
      </c>
      <c r="B25" s="54" t="s">
        <v>1421</v>
      </c>
      <c r="C25" s="53" t="s">
        <v>1141</v>
      </c>
      <c r="D25" s="57" t="s">
        <v>1142</v>
      </c>
      <c r="E25" s="53" t="s">
        <v>1219</v>
      </c>
      <c r="G25"/>
      <c r="H25"/>
      <c r="I25"/>
    </row>
    <row r="26" spans="1:9" x14ac:dyDescent="0.3">
      <c r="A26" s="53"/>
      <c r="B26" s="54"/>
      <c r="C26" s="53"/>
      <c r="D26" s="53"/>
      <c r="E26" s="53"/>
    </row>
    <row r="27" spans="1:9" ht="21" x14ac:dyDescent="0.4">
      <c r="A27" s="46" t="s">
        <v>32</v>
      </c>
      <c r="B27" s="7"/>
      <c r="C27" s="21"/>
      <c r="D27" s="37" t="str">
        <f>COUNTA(Table3[Город / Населённый пункт]) &amp; " ПАРТНЕРОВ"</f>
        <v>5 ПАРТНЕРОВ</v>
      </c>
    </row>
    <row r="28" spans="1:9" x14ac:dyDescent="0.3">
      <c r="A28" s="22" t="s">
        <v>16</v>
      </c>
      <c r="B28" s="1" t="s">
        <v>17</v>
      </c>
      <c r="C28" s="22" t="s">
        <v>18</v>
      </c>
      <c r="D28" s="22" t="s">
        <v>19</v>
      </c>
      <c r="E28" s="22" t="s">
        <v>1934</v>
      </c>
    </row>
    <row r="29" spans="1:9" x14ac:dyDescent="0.3">
      <c r="A29" s="53" t="s">
        <v>29</v>
      </c>
      <c r="B29" s="54" t="s">
        <v>1422</v>
      </c>
      <c r="C29" s="53" t="s">
        <v>30</v>
      </c>
      <c r="D29" s="53" t="s">
        <v>31</v>
      </c>
      <c r="E29" s="115" t="s">
        <v>1217</v>
      </c>
    </row>
    <row r="30" spans="1:9" ht="28.8" x14ac:dyDescent="0.3">
      <c r="A30" s="53" t="s">
        <v>23</v>
      </c>
      <c r="B30" s="54" t="s">
        <v>1423</v>
      </c>
      <c r="C30" s="53" t="s">
        <v>24</v>
      </c>
      <c r="D30" s="53" t="s">
        <v>25</v>
      </c>
      <c r="E30" s="116" t="s">
        <v>1217</v>
      </c>
    </row>
    <row r="31" spans="1:9" x14ac:dyDescent="0.3">
      <c r="A31" s="53" t="s">
        <v>23</v>
      </c>
      <c r="B31" s="54" t="s">
        <v>1424</v>
      </c>
      <c r="C31" s="53" t="s">
        <v>1320</v>
      </c>
      <c r="D31" s="57" t="s">
        <v>1841</v>
      </c>
      <c r="E31" s="115" t="s">
        <v>1217</v>
      </c>
    </row>
    <row r="32" spans="1:9" ht="28.8" x14ac:dyDescent="0.3">
      <c r="A32" s="53" t="s">
        <v>23</v>
      </c>
      <c r="B32" s="54" t="s">
        <v>1425</v>
      </c>
      <c r="C32" s="53" t="s">
        <v>26</v>
      </c>
      <c r="D32" s="53" t="s">
        <v>27</v>
      </c>
      <c r="E32" s="116" t="s">
        <v>1217</v>
      </c>
    </row>
    <row r="33" spans="1:5" ht="28.8" x14ac:dyDescent="0.3">
      <c r="A33" s="53" t="s">
        <v>1321</v>
      </c>
      <c r="B33" s="54" t="s">
        <v>1426</v>
      </c>
      <c r="C33" s="53" t="s">
        <v>1322</v>
      </c>
      <c r="D33" s="53" t="s">
        <v>28</v>
      </c>
      <c r="E33" s="115" t="s">
        <v>1217</v>
      </c>
    </row>
    <row r="34" spans="1:5" x14ac:dyDescent="0.3">
      <c r="A34" s="53"/>
      <c r="B34" s="54"/>
      <c r="C34" s="53"/>
      <c r="D34" s="53"/>
      <c r="E34" s="116"/>
    </row>
    <row r="35" spans="1:5" ht="21" x14ac:dyDescent="0.4">
      <c r="A35" s="46" t="s">
        <v>33</v>
      </c>
      <c r="B35" s="7"/>
      <c r="C35" s="21"/>
      <c r="D35" s="37" t="str">
        <f>COUNTA(Table4[Город / Населённый пункт]) &amp; " ПАРТНЕРА"</f>
        <v>2 ПАРТНЕРА</v>
      </c>
      <c r="E35" s="114"/>
    </row>
    <row r="36" spans="1:5" x14ac:dyDescent="0.3">
      <c r="A36" s="22" t="s">
        <v>16</v>
      </c>
      <c r="B36" s="1" t="s">
        <v>17</v>
      </c>
      <c r="C36" s="22" t="s">
        <v>18</v>
      </c>
      <c r="D36" s="22" t="s">
        <v>19</v>
      </c>
      <c r="E36" s="22" t="s">
        <v>1934</v>
      </c>
    </row>
    <row r="37" spans="1:5" x14ac:dyDescent="0.3">
      <c r="A37" s="53" t="s">
        <v>34</v>
      </c>
      <c r="B37" s="54" t="s">
        <v>1427</v>
      </c>
      <c r="C37" s="53" t="s">
        <v>35</v>
      </c>
      <c r="D37" s="53" t="s">
        <v>36</v>
      </c>
      <c r="E37" s="115" t="s">
        <v>1217</v>
      </c>
    </row>
    <row r="38" spans="1:5" x14ac:dyDescent="0.3">
      <c r="A38" s="53" t="s">
        <v>37</v>
      </c>
      <c r="B38" s="54" t="s">
        <v>1428</v>
      </c>
      <c r="C38" s="53" t="s">
        <v>38</v>
      </c>
      <c r="D38" s="53" t="s">
        <v>39</v>
      </c>
      <c r="E38" s="117" t="s">
        <v>1217</v>
      </c>
    </row>
    <row r="39" spans="1:5" x14ac:dyDescent="0.3">
      <c r="A39" s="53"/>
      <c r="B39" s="54"/>
      <c r="C39" s="53"/>
      <c r="D39" s="53"/>
      <c r="E39" s="53"/>
    </row>
    <row r="40" spans="1:5" ht="21" x14ac:dyDescent="0.4">
      <c r="A40" s="46" t="s">
        <v>40</v>
      </c>
      <c r="B40" s="7"/>
      <c r="C40" s="21"/>
      <c r="D40" s="37" t="str">
        <f>COUNTA(Table5[Город / Населённый пункт]) &amp; " ПАРТНЕРА"</f>
        <v>2 ПАРТНЕРА</v>
      </c>
    </row>
    <row r="41" spans="1:5" x14ac:dyDescent="0.3">
      <c r="A41" s="22" t="s">
        <v>16</v>
      </c>
      <c r="B41" s="1" t="s">
        <v>17</v>
      </c>
      <c r="C41" s="22" t="s">
        <v>18</v>
      </c>
      <c r="D41" s="22" t="s">
        <v>19</v>
      </c>
      <c r="E41" s="22" t="s">
        <v>1934</v>
      </c>
    </row>
    <row r="42" spans="1:5" x14ac:dyDescent="0.3">
      <c r="A42" s="53" t="s">
        <v>41</v>
      </c>
      <c r="B42" s="54" t="s">
        <v>1429</v>
      </c>
      <c r="C42" s="53" t="s">
        <v>42</v>
      </c>
      <c r="D42" s="53" t="s">
        <v>43</v>
      </c>
      <c r="E42" s="53" t="s">
        <v>1217</v>
      </c>
    </row>
    <row r="43" spans="1:5" x14ac:dyDescent="0.3">
      <c r="A43" s="53" t="s">
        <v>41</v>
      </c>
      <c r="B43" s="54" t="s">
        <v>1738</v>
      </c>
      <c r="C43" s="53" t="s">
        <v>44</v>
      </c>
      <c r="D43" s="53" t="s">
        <v>45</v>
      </c>
      <c r="E43" s="53" t="s">
        <v>1217</v>
      </c>
    </row>
    <row r="44" spans="1:5" x14ac:dyDescent="0.3">
      <c r="A44" s="53"/>
      <c r="B44" s="54"/>
      <c r="C44" s="53"/>
      <c r="D44" s="53"/>
      <c r="E44" s="53"/>
    </row>
    <row r="45" spans="1:5" ht="21" x14ac:dyDescent="0.4">
      <c r="A45" s="46" t="s">
        <v>46</v>
      </c>
      <c r="B45" s="7"/>
      <c r="C45" s="21"/>
      <c r="D45" s="37" t="str">
        <f>COUNTA(Table6[Город / Населённый пункт]) &amp; " ПАРТНЕР"</f>
        <v>1 ПАРТНЕР</v>
      </c>
    </row>
    <row r="46" spans="1:5" x14ac:dyDescent="0.3">
      <c r="A46" s="22" t="s">
        <v>16</v>
      </c>
      <c r="B46" s="1" t="s">
        <v>17</v>
      </c>
      <c r="C46" s="22" t="s">
        <v>18</v>
      </c>
      <c r="D46" s="22" t="s">
        <v>19</v>
      </c>
      <c r="E46" s="22" t="s">
        <v>1934</v>
      </c>
    </row>
    <row r="47" spans="1:5" x14ac:dyDescent="0.3">
      <c r="A47" s="53" t="s">
        <v>47</v>
      </c>
      <c r="B47" s="54" t="s">
        <v>1430</v>
      </c>
      <c r="C47" s="53" t="s">
        <v>48</v>
      </c>
      <c r="D47" s="57" t="s">
        <v>1859</v>
      </c>
      <c r="E47" s="53" t="s">
        <v>1217</v>
      </c>
    </row>
    <row r="48" spans="1:5" x14ac:dyDescent="0.3">
      <c r="A48" s="53"/>
      <c r="B48" s="54"/>
      <c r="C48" s="53"/>
      <c r="D48" s="53"/>
      <c r="E48" s="53"/>
    </row>
    <row r="49" spans="1:5" ht="21" x14ac:dyDescent="0.4">
      <c r="A49" s="46" t="s">
        <v>49</v>
      </c>
      <c r="B49" s="7"/>
      <c r="C49" s="21"/>
      <c r="D49" s="37" t="str">
        <f>COUNTA(Table7[Город / Населённый пункт]) &amp; " ПАРТНЕРА"</f>
        <v>3 ПАРТНЕРА</v>
      </c>
    </row>
    <row r="50" spans="1:5" x14ac:dyDescent="0.3">
      <c r="A50" s="22" t="s">
        <v>16</v>
      </c>
      <c r="B50" s="1" t="s">
        <v>17</v>
      </c>
      <c r="C50" s="22" t="s">
        <v>18</v>
      </c>
      <c r="D50" s="22" t="s">
        <v>19</v>
      </c>
      <c r="E50" s="22" t="s">
        <v>1934</v>
      </c>
    </row>
    <row r="51" spans="1:5" x14ac:dyDescent="0.3">
      <c r="A51" s="89" t="s">
        <v>404</v>
      </c>
      <c r="B51" s="90" t="s">
        <v>1431</v>
      </c>
      <c r="C51" s="89" t="s">
        <v>1253</v>
      </c>
      <c r="D51" s="123" t="s">
        <v>1860</v>
      </c>
      <c r="E51" s="53" t="s">
        <v>1217</v>
      </c>
    </row>
    <row r="52" spans="1:5" x14ac:dyDescent="0.3">
      <c r="A52" s="53" t="s">
        <v>50</v>
      </c>
      <c r="B52" s="54" t="s">
        <v>1432</v>
      </c>
      <c r="C52" s="53" t="s">
        <v>51</v>
      </c>
      <c r="D52" s="57" t="s">
        <v>1853</v>
      </c>
      <c r="E52" s="53" t="s">
        <v>1217</v>
      </c>
    </row>
    <row r="53" spans="1:5" x14ac:dyDescent="0.3">
      <c r="A53" s="53" t="s">
        <v>52</v>
      </c>
      <c r="B53" s="54" t="s">
        <v>1385</v>
      </c>
      <c r="C53" s="53" t="s">
        <v>53</v>
      </c>
      <c r="D53" s="57" t="s">
        <v>1252</v>
      </c>
      <c r="E53" s="53" t="s">
        <v>1217</v>
      </c>
    </row>
    <row r="54" spans="1:5" x14ac:dyDescent="0.3">
      <c r="A54" s="53"/>
      <c r="B54" s="54"/>
      <c r="C54" s="53"/>
      <c r="D54" s="57"/>
      <c r="E54" s="53"/>
    </row>
    <row r="55" spans="1:5" ht="21" x14ac:dyDescent="0.4">
      <c r="A55" s="46" t="s">
        <v>54</v>
      </c>
      <c r="B55" s="7"/>
      <c r="C55" s="21"/>
      <c r="D55" s="37" t="str">
        <f>COUNTA(Table8[Город / Населённый пункт]) &amp; " ПАРТНЕРА"</f>
        <v>2 ПАРТНЕРА</v>
      </c>
    </row>
    <row r="56" spans="1:5" x14ac:dyDescent="0.3">
      <c r="A56" s="22" t="s">
        <v>16</v>
      </c>
      <c r="B56" s="1" t="s">
        <v>17</v>
      </c>
      <c r="C56" s="22" t="s">
        <v>18</v>
      </c>
      <c r="D56" s="22" t="s">
        <v>19</v>
      </c>
      <c r="E56" s="22" t="s">
        <v>1934</v>
      </c>
    </row>
    <row r="57" spans="1:5" x14ac:dyDescent="0.3">
      <c r="A57" s="53" t="s">
        <v>56</v>
      </c>
      <c r="B57" s="54" t="s">
        <v>1433</v>
      </c>
      <c r="C57" s="53" t="s">
        <v>1323</v>
      </c>
      <c r="D57" s="53" t="s">
        <v>57</v>
      </c>
      <c r="E57" s="53" t="s">
        <v>1286</v>
      </c>
    </row>
    <row r="58" spans="1:5" x14ac:dyDescent="0.3">
      <c r="A58" s="53" t="s">
        <v>55</v>
      </c>
      <c r="B58" s="54" t="s">
        <v>1434</v>
      </c>
      <c r="C58" s="53" t="s">
        <v>1145</v>
      </c>
      <c r="D58" s="53" t="s">
        <v>1104</v>
      </c>
      <c r="E58" s="53" t="s">
        <v>1217</v>
      </c>
    </row>
    <row r="59" spans="1:5" x14ac:dyDescent="0.3">
      <c r="A59" s="53"/>
      <c r="B59" s="54"/>
      <c r="C59" s="53"/>
      <c r="D59" s="53"/>
      <c r="E59" s="53"/>
    </row>
    <row r="60" spans="1:5" ht="28.8" x14ac:dyDescent="0.55000000000000004">
      <c r="A60" s="36" t="s">
        <v>111</v>
      </c>
      <c r="B60" s="8"/>
      <c r="C60" s="20"/>
      <c r="D60" s="93" t="str">
        <f>COUNTA(Table9[Город / Населённый пункт]) &amp; " ПАРТНЕРОВ"</f>
        <v>7 ПАРТНЕРОВ</v>
      </c>
    </row>
    <row r="61" spans="1:5" x14ac:dyDescent="0.3">
      <c r="A61" s="22" t="s">
        <v>16</v>
      </c>
      <c r="B61" s="1" t="s">
        <v>17</v>
      </c>
      <c r="C61" s="22" t="s">
        <v>18</v>
      </c>
      <c r="D61" s="22" t="s">
        <v>19</v>
      </c>
      <c r="E61" s="22" t="s">
        <v>1934</v>
      </c>
    </row>
    <row r="62" spans="1:5" x14ac:dyDescent="0.3">
      <c r="A62" s="53" t="s">
        <v>58</v>
      </c>
      <c r="B62" s="54" t="s">
        <v>1435</v>
      </c>
      <c r="C62" s="53" t="s">
        <v>59</v>
      </c>
      <c r="D62" s="53" t="s">
        <v>60</v>
      </c>
      <c r="E62" s="53" t="s">
        <v>1218</v>
      </c>
    </row>
    <row r="63" spans="1:5" x14ac:dyDescent="0.3">
      <c r="A63" s="53" t="s">
        <v>58</v>
      </c>
      <c r="B63" s="54" t="s">
        <v>1436</v>
      </c>
      <c r="C63" s="53" t="s">
        <v>61</v>
      </c>
      <c r="D63" s="53" t="s">
        <v>62</v>
      </c>
      <c r="E63" s="53" t="s">
        <v>1286</v>
      </c>
    </row>
    <row r="64" spans="1:5" x14ac:dyDescent="0.3">
      <c r="A64" s="53" t="s">
        <v>73</v>
      </c>
      <c r="B64" s="54" t="s">
        <v>1437</v>
      </c>
      <c r="C64" s="53" t="s">
        <v>74</v>
      </c>
      <c r="D64" s="53" t="s">
        <v>75</v>
      </c>
      <c r="E64" s="53" t="s">
        <v>1286</v>
      </c>
    </row>
    <row r="65" spans="1:5" x14ac:dyDescent="0.3">
      <c r="A65" s="53" t="s">
        <v>63</v>
      </c>
      <c r="B65" s="54" t="s">
        <v>1438</v>
      </c>
      <c r="C65" s="53" t="s">
        <v>64</v>
      </c>
      <c r="D65" s="53" t="s">
        <v>65</v>
      </c>
      <c r="E65" s="53" t="s">
        <v>1286</v>
      </c>
    </row>
    <row r="66" spans="1:5" x14ac:dyDescent="0.3">
      <c r="A66" s="53" t="s">
        <v>63</v>
      </c>
      <c r="B66" s="54" t="s">
        <v>1439</v>
      </c>
      <c r="C66" s="53" t="s">
        <v>66</v>
      </c>
      <c r="D66" s="53" t="s">
        <v>67</v>
      </c>
      <c r="E66" s="53" t="s">
        <v>1218</v>
      </c>
    </row>
    <row r="67" spans="1:5" x14ac:dyDescent="0.3">
      <c r="A67" s="53" t="s">
        <v>68</v>
      </c>
      <c r="B67" s="54" t="s">
        <v>1440</v>
      </c>
      <c r="C67" s="53" t="s">
        <v>69</v>
      </c>
      <c r="D67" s="53" t="s">
        <v>70</v>
      </c>
      <c r="E67" s="53" t="s">
        <v>1286</v>
      </c>
    </row>
    <row r="68" spans="1:5" x14ac:dyDescent="0.3">
      <c r="A68" s="53" t="s">
        <v>71</v>
      </c>
      <c r="B68" s="54" t="s">
        <v>1441</v>
      </c>
      <c r="C68" s="53" t="s">
        <v>1324</v>
      </c>
      <c r="D68" s="53" t="s">
        <v>72</v>
      </c>
      <c r="E68" s="53" t="s">
        <v>1286</v>
      </c>
    </row>
    <row r="69" spans="1:5" x14ac:dyDescent="0.3">
      <c r="A69" s="53"/>
      <c r="B69" s="54"/>
      <c r="C69" s="53"/>
      <c r="D69" s="53"/>
      <c r="E69" s="53" t="s">
        <v>1286</v>
      </c>
    </row>
    <row r="70" spans="1:5" ht="28.8" x14ac:dyDescent="0.55000000000000004">
      <c r="A70" s="36" t="s">
        <v>112</v>
      </c>
      <c r="B70" s="8"/>
      <c r="C70" s="20"/>
      <c r="D70" s="93" t="str">
        <f>COUNTA(Table10[Город / Населённый пункт]) &amp; " ПАРТНЕРОВ"</f>
        <v>5 ПАРТНЕРОВ</v>
      </c>
    </row>
    <row r="71" spans="1:5" x14ac:dyDescent="0.3">
      <c r="A71" s="22" t="s">
        <v>16</v>
      </c>
      <c r="B71" s="1" t="s">
        <v>17</v>
      </c>
      <c r="C71" s="22" t="s">
        <v>18</v>
      </c>
      <c r="D71" s="22" t="s">
        <v>19</v>
      </c>
      <c r="E71" s="22" t="s">
        <v>1934</v>
      </c>
    </row>
    <row r="72" spans="1:5" x14ac:dyDescent="0.3">
      <c r="A72" s="53" t="s">
        <v>76</v>
      </c>
      <c r="B72" s="54" t="s">
        <v>1442</v>
      </c>
      <c r="C72" s="53" t="s">
        <v>81</v>
      </c>
      <c r="D72" s="53" t="s">
        <v>82</v>
      </c>
      <c r="E72" s="53" t="s">
        <v>1286</v>
      </c>
    </row>
    <row r="73" spans="1:5" x14ac:dyDescent="0.3">
      <c r="A73" s="53" t="s">
        <v>76</v>
      </c>
      <c r="B73" s="54" t="s">
        <v>1443</v>
      </c>
      <c r="C73" s="53" t="s">
        <v>79</v>
      </c>
      <c r="D73" s="91" t="s">
        <v>1292</v>
      </c>
      <c r="E73" s="53" t="s">
        <v>1217</v>
      </c>
    </row>
    <row r="74" spans="1:5" x14ac:dyDescent="0.3">
      <c r="A74" s="53" t="s">
        <v>76</v>
      </c>
      <c r="B74" s="54" t="s">
        <v>1444</v>
      </c>
      <c r="C74" s="53" t="s">
        <v>77</v>
      </c>
      <c r="D74" s="53" t="s">
        <v>78</v>
      </c>
      <c r="E74" s="53" t="s">
        <v>1217</v>
      </c>
    </row>
    <row r="75" spans="1:5" x14ac:dyDescent="0.3">
      <c r="A75" s="53" t="s">
        <v>76</v>
      </c>
      <c r="B75" s="54" t="s">
        <v>1445</v>
      </c>
      <c r="C75" s="53" t="s">
        <v>1325</v>
      </c>
      <c r="D75" s="53" t="s">
        <v>80</v>
      </c>
      <c r="E75" s="53" t="s">
        <v>1286</v>
      </c>
    </row>
    <row r="76" spans="1:5" x14ac:dyDescent="0.3">
      <c r="A76" s="53" t="s">
        <v>76</v>
      </c>
      <c r="B76" s="54" t="s">
        <v>1446</v>
      </c>
      <c r="C76" s="53" t="s">
        <v>83</v>
      </c>
      <c r="D76" s="53" t="s">
        <v>84</v>
      </c>
      <c r="E76" s="53" t="s">
        <v>1286</v>
      </c>
    </row>
    <row r="77" spans="1:5" x14ac:dyDescent="0.3">
      <c r="A77" s="53"/>
      <c r="B77" s="54"/>
      <c r="C77" s="53"/>
      <c r="D77" s="53"/>
      <c r="E77" s="53" t="s">
        <v>1286</v>
      </c>
    </row>
    <row r="78" spans="1:5" ht="28.8" x14ac:dyDescent="0.55000000000000004">
      <c r="A78" s="36" t="s">
        <v>113</v>
      </c>
      <c r="B78" s="8"/>
      <c r="C78" s="20"/>
      <c r="D78" s="93" t="str">
        <f>COUNTA(Table11[Город / Населённый пункт]) &amp; " ПАРТНЕРА"</f>
        <v>2 ПАРТНЕРА</v>
      </c>
    </row>
    <row r="79" spans="1:5" x14ac:dyDescent="0.3">
      <c r="A79" s="22" t="s">
        <v>16</v>
      </c>
      <c r="B79" s="1" t="s">
        <v>17</v>
      </c>
      <c r="C79" s="22" t="s">
        <v>18</v>
      </c>
      <c r="D79" s="22" t="s">
        <v>19</v>
      </c>
      <c r="E79" s="22" t="s">
        <v>1934</v>
      </c>
    </row>
    <row r="80" spans="1:5" x14ac:dyDescent="0.3">
      <c r="A80" s="53" t="s">
        <v>85</v>
      </c>
      <c r="B80" s="54" t="s">
        <v>1447</v>
      </c>
      <c r="C80" s="53" t="s">
        <v>86</v>
      </c>
      <c r="D80" s="53" t="s">
        <v>87</v>
      </c>
      <c r="E80" s="53" t="s">
        <v>1217</v>
      </c>
    </row>
    <row r="81" spans="1:5" x14ac:dyDescent="0.3">
      <c r="A81" s="53" t="s">
        <v>85</v>
      </c>
      <c r="B81" s="54" t="s">
        <v>1448</v>
      </c>
      <c r="C81" s="53" t="s">
        <v>88</v>
      </c>
      <c r="D81" s="53" t="s">
        <v>89</v>
      </c>
      <c r="E81" s="53" t="s">
        <v>1217</v>
      </c>
    </row>
    <row r="82" spans="1:5" x14ac:dyDescent="0.3">
      <c r="A82" s="53"/>
      <c r="B82" s="54"/>
      <c r="C82" s="53"/>
      <c r="D82" s="53"/>
      <c r="E82" s="53"/>
    </row>
    <row r="83" spans="1:5" ht="28.8" x14ac:dyDescent="0.55000000000000004">
      <c r="A83" s="36" t="s">
        <v>114</v>
      </c>
      <c r="B83" s="8"/>
      <c r="C83" s="20"/>
      <c r="D83" s="93" t="str">
        <f>COUNTA(Table12[Город / Населённый пункт]) &amp; " ПАРТНЕРА"</f>
        <v>3 ПАРТНЕРА</v>
      </c>
    </row>
    <row r="84" spans="1:5" x14ac:dyDescent="0.3">
      <c r="A84" s="22" t="s">
        <v>16</v>
      </c>
      <c r="B84" s="1" t="s">
        <v>17</v>
      </c>
      <c r="C84" s="22" t="s">
        <v>18</v>
      </c>
      <c r="D84" s="22" t="s">
        <v>19</v>
      </c>
      <c r="E84" s="22" t="s">
        <v>1934</v>
      </c>
    </row>
    <row r="85" spans="1:5" x14ac:dyDescent="0.3">
      <c r="A85" s="53" t="s">
        <v>103</v>
      </c>
      <c r="B85" s="54" t="s">
        <v>1449</v>
      </c>
      <c r="C85" s="53" t="s">
        <v>104</v>
      </c>
      <c r="D85" s="53" t="s">
        <v>105</v>
      </c>
      <c r="E85" s="53" t="s">
        <v>1217</v>
      </c>
    </row>
    <row r="86" spans="1:5" x14ac:dyDescent="0.3">
      <c r="A86" s="53" t="s">
        <v>1817</v>
      </c>
      <c r="B86" s="54" t="s">
        <v>1450</v>
      </c>
      <c r="C86" s="53" t="s">
        <v>106</v>
      </c>
      <c r="D86" s="57" t="s">
        <v>1861</v>
      </c>
      <c r="E86" s="53" t="s">
        <v>1217</v>
      </c>
    </row>
    <row r="87" spans="1:5" x14ac:dyDescent="0.3">
      <c r="A87" s="53" t="s">
        <v>1311</v>
      </c>
      <c r="B87" s="54" t="s">
        <v>1451</v>
      </c>
      <c r="C87" s="53" t="s">
        <v>1312</v>
      </c>
      <c r="D87" s="57" t="s">
        <v>1862</v>
      </c>
      <c r="E87" s="53" t="s">
        <v>1217</v>
      </c>
    </row>
    <row r="88" spans="1:5" x14ac:dyDescent="0.3">
      <c r="A88" s="53"/>
      <c r="B88" s="54"/>
      <c r="C88" s="53"/>
      <c r="D88" s="53"/>
      <c r="E88" s="53"/>
    </row>
    <row r="89" spans="1:5" ht="28.8" x14ac:dyDescent="0.55000000000000004">
      <c r="A89" s="36" t="s">
        <v>115</v>
      </c>
      <c r="B89" s="8"/>
      <c r="C89" s="20"/>
      <c r="D89" s="93" t="str">
        <f>COUNTA(Table13[Город / Населённый пункт]) &amp; " ПАРТНЕРА"</f>
        <v>2 ПАРТНЕРА</v>
      </c>
    </row>
    <row r="90" spans="1:5" x14ac:dyDescent="0.3">
      <c r="A90" s="124" t="s">
        <v>16</v>
      </c>
      <c r="B90" s="125" t="s">
        <v>17</v>
      </c>
      <c r="C90" s="124" t="s">
        <v>18</v>
      </c>
      <c r="D90" s="124" t="s">
        <v>19</v>
      </c>
      <c r="E90" s="22" t="s">
        <v>1934</v>
      </c>
    </row>
    <row r="91" spans="1:5" x14ac:dyDescent="0.3">
      <c r="A91" s="53" t="s">
        <v>90</v>
      </c>
      <c r="B91" s="54" t="s">
        <v>1412</v>
      </c>
      <c r="C91" s="53" t="s">
        <v>91</v>
      </c>
      <c r="D91" s="53" t="s">
        <v>92</v>
      </c>
      <c r="E91" s="53" t="s">
        <v>1286</v>
      </c>
    </row>
    <row r="92" spans="1:5" x14ac:dyDescent="0.3">
      <c r="A92" s="53" t="s">
        <v>90</v>
      </c>
      <c r="B92" s="54" t="s">
        <v>1452</v>
      </c>
      <c r="C92" s="53" t="s">
        <v>1741</v>
      </c>
      <c r="D92" s="53" t="s">
        <v>93</v>
      </c>
      <c r="E92" s="53" t="s">
        <v>1286</v>
      </c>
    </row>
    <row r="93" spans="1:5" x14ac:dyDescent="0.3">
      <c r="A93" s="53"/>
      <c r="B93" s="54"/>
      <c r="C93" s="53"/>
      <c r="D93" s="53"/>
      <c r="E93" s="53"/>
    </row>
    <row r="94" spans="1:5" ht="28.8" x14ac:dyDescent="0.55000000000000004">
      <c r="A94" s="36" t="s">
        <v>116</v>
      </c>
      <c r="B94" s="8"/>
      <c r="C94" s="20"/>
      <c r="D94" s="93" t="str">
        <f>COUNTA(Table14[Город / Населённый пункт]) &amp; " ПАРТНЕР"</f>
        <v>1 ПАРТНЕР</v>
      </c>
    </row>
    <row r="95" spans="1:5" x14ac:dyDescent="0.3">
      <c r="A95" s="22" t="s">
        <v>16</v>
      </c>
      <c r="B95" s="1" t="s">
        <v>17</v>
      </c>
      <c r="C95" s="22" t="s">
        <v>18</v>
      </c>
      <c r="D95" s="22" t="s">
        <v>19</v>
      </c>
      <c r="E95" s="22" t="s">
        <v>1934</v>
      </c>
    </row>
    <row r="96" spans="1:5" x14ac:dyDescent="0.3">
      <c r="A96" s="53" t="s">
        <v>94</v>
      </c>
      <c r="B96" s="54" t="s">
        <v>95</v>
      </c>
      <c r="C96" s="53" t="s">
        <v>96</v>
      </c>
      <c r="D96" s="53" t="s">
        <v>97</v>
      </c>
      <c r="E96" s="53" t="s">
        <v>1217</v>
      </c>
    </row>
    <row r="97" spans="1:5" x14ac:dyDescent="0.3">
      <c r="A97" s="53"/>
      <c r="B97" s="54"/>
      <c r="C97" s="53"/>
      <c r="D97" s="53"/>
      <c r="E97" s="53"/>
    </row>
    <row r="98" spans="1:5" ht="28.8" x14ac:dyDescent="0.55000000000000004">
      <c r="A98" s="36" t="s">
        <v>117</v>
      </c>
      <c r="B98" s="8"/>
      <c r="C98" s="20"/>
      <c r="D98" s="93" t="str">
        <f>COUNTA(Table15[Город / Населённый пункт]) &amp; " ПАРТНЕР"</f>
        <v>1 ПАРТНЕР</v>
      </c>
    </row>
    <row r="99" spans="1:5" x14ac:dyDescent="0.3">
      <c r="A99" s="22" t="s">
        <v>16</v>
      </c>
      <c r="B99" s="1" t="s">
        <v>17</v>
      </c>
      <c r="C99" s="22" t="s">
        <v>18</v>
      </c>
      <c r="D99" s="22" t="s">
        <v>19</v>
      </c>
      <c r="E99" s="22" t="s">
        <v>1934</v>
      </c>
    </row>
    <row r="100" spans="1:5" x14ac:dyDescent="0.3">
      <c r="A100" s="53" t="s">
        <v>98</v>
      </c>
      <c r="B100" s="54" t="s">
        <v>1453</v>
      </c>
      <c r="C100" s="53" t="s">
        <v>99</v>
      </c>
      <c r="D100" s="53" t="s">
        <v>100</v>
      </c>
      <c r="E100" s="53" t="s">
        <v>1218</v>
      </c>
    </row>
    <row r="101" spans="1:5" x14ac:dyDescent="0.3">
      <c r="A101" s="53"/>
      <c r="B101" s="54"/>
      <c r="C101" s="53"/>
      <c r="D101" s="53"/>
      <c r="E101" s="53"/>
    </row>
    <row r="102" spans="1:5" ht="28.8" x14ac:dyDescent="0.55000000000000004">
      <c r="A102" s="36" t="s">
        <v>118</v>
      </c>
      <c r="B102" s="8"/>
      <c r="C102" s="20"/>
      <c r="D102" s="93" t="str">
        <f>COUNTA(Table16[Город / Населённый пункт]) &amp; " ПАРТНЕР"</f>
        <v>1 ПАРТНЕР</v>
      </c>
    </row>
    <row r="103" spans="1:5" x14ac:dyDescent="0.3">
      <c r="A103" s="22" t="s">
        <v>16</v>
      </c>
      <c r="B103" s="1" t="s">
        <v>17</v>
      </c>
      <c r="C103" s="22" t="s">
        <v>18</v>
      </c>
      <c r="D103" s="22" t="s">
        <v>19</v>
      </c>
      <c r="E103" s="22" t="s">
        <v>1934</v>
      </c>
    </row>
    <row r="104" spans="1:5" x14ac:dyDescent="0.3">
      <c r="A104" s="53" t="s">
        <v>101</v>
      </c>
      <c r="B104" s="54" t="s">
        <v>1454</v>
      </c>
      <c r="C104" s="53" t="s">
        <v>1805</v>
      </c>
      <c r="D104" s="53" t="s">
        <v>102</v>
      </c>
      <c r="E104" s="53" t="s">
        <v>1218</v>
      </c>
    </row>
    <row r="105" spans="1:5" x14ac:dyDescent="0.3">
      <c r="A105" s="53"/>
      <c r="B105" s="54"/>
      <c r="C105" s="53"/>
      <c r="D105" s="53"/>
      <c r="E105" s="53"/>
    </row>
    <row r="106" spans="1:5" ht="28.8" x14ac:dyDescent="0.55000000000000004">
      <c r="A106" s="36" t="s">
        <v>119</v>
      </c>
      <c r="B106" s="8"/>
      <c r="C106" s="20"/>
      <c r="D106" s="93" t="str">
        <f>COUNTA(Table17[Город / Населённый пункт]) &amp; " ПАРТНЕРА"</f>
        <v>2 ПАРТНЕРА</v>
      </c>
    </row>
    <row r="107" spans="1:5" x14ac:dyDescent="0.3">
      <c r="A107" s="22" t="s">
        <v>16</v>
      </c>
      <c r="B107" s="1" t="s">
        <v>17</v>
      </c>
      <c r="C107" s="22" t="s">
        <v>18</v>
      </c>
      <c r="D107" s="22" t="s">
        <v>19</v>
      </c>
      <c r="E107" s="22" t="s">
        <v>1934</v>
      </c>
    </row>
    <row r="108" spans="1:5" x14ac:dyDescent="0.3">
      <c r="A108" s="53" t="s">
        <v>107</v>
      </c>
      <c r="B108" s="54" t="s">
        <v>1455</v>
      </c>
      <c r="C108" s="53" t="s">
        <v>108</v>
      </c>
      <c r="D108" s="53" t="s">
        <v>109</v>
      </c>
      <c r="E108" s="53" t="s">
        <v>1218</v>
      </c>
    </row>
    <row r="109" spans="1:5" x14ac:dyDescent="0.3">
      <c r="A109" s="53" t="s">
        <v>107</v>
      </c>
      <c r="B109" s="54" t="s">
        <v>1456</v>
      </c>
      <c r="C109" s="53" t="s">
        <v>1098</v>
      </c>
      <c r="D109" s="91" t="s">
        <v>1099</v>
      </c>
      <c r="E109" s="53" t="s">
        <v>1218</v>
      </c>
    </row>
    <row r="111" spans="1:5" ht="28.8" x14ac:dyDescent="0.55000000000000004">
      <c r="A111" s="47" t="s">
        <v>120</v>
      </c>
      <c r="B111" s="3"/>
      <c r="C111" s="23"/>
      <c r="D111" s="23"/>
    </row>
    <row r="112" spans="1:5" ht="28.8" x14ac:dyDescent="0.55000000000000004">
      <c r="A112" s="47" t="s">
        <v>110</v>
      </c>
      <c r="B112" s="3"/>
      <c r="C112" s="23"/>
      <c r="D112" s="136" t="str">
        <f>COUNTA(A115:A165,A168:A198,A201:A228,A231:A236,A239:A268,A271:A289,A292:A323,A326:A337) &amp; " ПАРТНЕР"</f>
        <v>202 ПАРТНЕР</v>
      </c>
      <c r="E112" s="137"/>
    </row>
    <row r="113" spans="1:4" ht="21" x14ac:dyDescent="0.4">
      <c r="A113" s="48" t="s">
        <v>21</v>
      </c>
      <c r="B113" s="5"/>
      <c r="C113" s="24"/>
      <c r="D113" s="95" t="str">
        <f>COUNTA(A115:A165) &amp; " ПАРТНЕРОВ"</f>
        <v>50 ПАРТНЕРОВ</v>
      </c>
    </row>
    <row r="114" spans="1:4" x14ac:dyDescent="0.3">
      <c r="A114" s="25" t="s">
        <v>16</v>
      </c>
      <c r="B114" s="4" t="s">
        <v>17</v>
      </c>
      <c r="C114" s="25" t="s">
        <v>18</v>
      </c>
      <c r="D114" s="25" t="s">
        <v>19</v>
      </c>
    </row>
    <row r="115" spans="1:4" x14ac:dyDescent="0.3">
      <c r="A115" s="53" t="s">
        <v>158</v>
      </c>
      <c r="B115" s="54" t="s">
        <v>1457</v>
      </c>
      <c r="C115" s="53" t="s">
        <v>159</v>
      </c>
      <c r="D115" s="57" t="s">
        <v>160</v>
      </c>
    </row>
    <row r="116" spans="1:4" x14ac:dyDescent="0.3">
      <c r="A116" s="53" t="s">
        <v>161</v>
      </c>
      <c r="B116" s="54" t="s">
        <v>1414</v>
      </c>
      <c r="C116" s="53" t="s">
        <v>162</v>
      </c>
      <c r="D116" s="57" t="s">
        <v>1824</v>
      </c>
    </row>
    <row r="117" spans="1:4" x14ac:dyDescent="0.3">
      <c r="A117" s="53" t="s">
        <v>161</v>
      </c>
      <c r="B117" s="54" t="s">
        <v>1419</v>
      </c>
      <c r="C117" s="53" t="s">
        <v>1284</v>
      </c>
      <c r="D117" s="57" t="s">
        <v>163</v>
      </c>
    </row>
    <row r="118" spans="1:4" x14ac:dyDescent="0.3">
      <c r="A118" s="53" t="s">
        <v>161</v>
      </c>
      <c r="B118" s="54" t="s">
        <v>1419</v>
      </c>
      <c r="C118" s="128" t="s">
        <v>1815</v>
      </c>
      <c r="D118" s="57" t="s">
        <v>1823</v>
      </c>
    </row>
    <row r="119" spans="1:4" x14ac:dyDescent="0.3">
      <c r="A119" s="53" t="s">
        <v>1169</v>
      </c>
      <c r="B119" s="54" t="s">
        <v>1419</v>
      </c>
      <c r="C119" s="53" t="s">
        <v>1742</v>
      </c>
      <c r="D119" s="130" t="s">
        <v>1825</v>
      </c>
    </row>
    <row r="120" spans="1:4" x14ac:dyDescent="0.3">
      <c r="A120" s="53" t="s">
        <v>194</v>
      </c>
      <c r="B120" s="54" t="s">
        <v>1414</v>
      </c>
      <c r="C120" s="53" t="s">
        <v>197</v>
      </c>
      <c r="D120" s="57" t="s">
        <v>1826</v>
      </c>
    </row>
    <row r="121" spans="1:4" ht="28.8" x14ac:dyDescent="0.3">
      <c r="A121" s="53" t="s">
        <v>194</v>
      </c>
      <c r="B121" s="54" t="s">
        <v>1419</v>
      </c>
      <c r="C121" s="53" t="s">
        <v>195</v>
      </c>
      <c r="D121" s="57" t="s">
        <v>196</v>
      </c>
    </row>
    <row r="122" spans="1:4" x14ac:dyDescent="0.3">
      <c r="A122" s="53" t="s">
        <v>155</v>
      </c>
      <c r="B122" s="54" t="s">
        <v>1458</v>
      </c>
      <c r="C122" s="53" t="s">
        <v>156</v>
      </c>
      <c r="D122" s="57" t="s">
        <v>157</v>
      </c>
    </row>
    <row r="123" spans="1:4" x14ac:dyDescent="0.3">
      <c r="A123" s="53" t="s">
        <v>164</v>
      </c>
      <c r="B123" s="54" t="s">
        <v>1459</v>
      </c>
      <c r="C123" s="53" t="s">
        <v>165</v>
      </c>
      <c r="D123" s="57" t="s">
        <v>166</v>
      </c>
    </row>
    <row r="124" spans="1:4" x14ac:dyDescent="0.3">
      <c r="A124" s="53" t="s">
        <v>179</v>
      </c>
      <c r="B124" s="54" t="s">
        <v>176</v>
      </c>
      <c r="C124" s="53" t="s">
        <v>180</v>
      </c>
      <c r="D124" s="57" t="s">
        <v>181</v>
      </c>
    </row>
    <row r="125" spans="1:4" ht="28.8" x14ac:dyDescent="0.3">
      <c r="A125" s="53" t="s">
        <v>170</v>
      </c>
      <c r="B125" s="54" t="s">
        <v>1460</v>
      </c>
      <c r="C125" s="53" t="s">
        <v>171</v>
      </c>
      <c r="D125" s="57" t="s">
        <v>172</v>
      </c>
    </row>
    <row r="126" spans="1:4" x14ac:dyDescent="0.3">
      <c r="A126" s="53" t="s">
        <v>0</v>
      </c>
      <c r="B126" s="54" t="s">
        <v>1411</v>
      </c>
      <c r="C126" s="53" t="s">
        <v>1220</v>
      </c>
      <c r="D126" s="57" t="s">
        <v>150</v>
      </c>
    </row>
    <row r="127" spans="1:4" ht="28.8" x14ac:dyDescent="0.3">
      <c r="A127" s="53" t="s">
        <v>0</v>
      </c>
      <c r="B127" s="54" t="s">
        <v>1410</v>
      </c>
      <c r="C127" s="53" t="s">
        <v>1224</v>
      </c>
      <c r="D127" s="57" t="s">
        <v>1827</v>
      </c>
    </row>
    <row r="128" spans="1:4" ht="28.8" x14ac:dyDescent="0.3">
      <c r="A128" s="53" t="s">
        <v>0</v>
      </c>
      <c r="B128" s="54" t="s">
        <v>1410</v>
      </c>
      <c r="C128" s="53" t="s">
        <v>1225</v>
      </c>
      <c r="D128" s="57" t="s">
        <v>1828</v>
      </c>
    </row>
    <row r="129" spans="1:4" ht="28.8" x14ac:dyDescent="0.3">
      <c r="A129" s="53" t="s">
        <v>0</v>
      </c>
      <c r="B129" s="54" t="s">
        <v>1410</v>
      </c>
      <c r="C129" s="53" t="s">
        <v>1226</v>
      </c>
      <c r="D129" s="57" t="s">
        <v>1829</v>
      </c>
    </row>
    <row r="130" spans="1:4" ht="28.8" x14ac:dyDescent="0.3">
      <c r="A130" s="53" t="s">
        <v>0</v>
      </c>
      <c r="B130" s="54" t="s">
        <v>1409</v>
      </c>
      <c r="C130" s="53" t="s">
        <v>151</v>
      </c>
      <c r="D130" s="57" t="s">
        <v>152</v>
      </c>
    </row>
    <row r="131" spans="1:4" ht="28.8" x14ac:dyDescent="0.3">
      <c r="A131" s="53" t="s">
        <v>0</v>
      </c>
      <c r="B131" s="54" t="s">
        <v>134</v>
      </c>
      <c r="C131" s="53" t="s">
        <v>135</v>
      </c>
      <c r="D131" s="57" t="s">
        <v>1830</v>
      </c>
    </row>
    <row r="132" spans="1:4" x14ac:dyDescent="0.3">
      <c r="A132" s="53" t="s">
        <v>0</v>
      </c>
      <c r="B132" s="54" t="s">
        <v>1408</v>
      </c>
      <c r="C132" s="53" t="s">
        <v>1168</v>
      </c>
      <c r="D132" s="57" t="s">
        <v>1831</v>
      </c>
    </row>
    <row r="133" spans="1:4" ht="28.8" x14ac:dyDescent="0.3">
      <c r="A133" s="53" t="s">
        <v>0</v>
      </c>
      <c r="B133" s="54" t="s">
        <v>1461</v>
      </c>
      <c r="C133" s="53" t="s">
        <v>153</v>
      </c>
      <c r="D133" s="57" t="s">
        <v>154</v>
      </c>
    </row>
    <row r="134" spans="1:4" ht="28.8" x14ac:dyDescent="0.3">
      <c r="A134" s="53" t="s">
        <v>0</v>
      </c>
      <c r="B134" s="54" t="s">
        <v>1393</v>
      </c>
      <c r="C134" s="53" t="s">
        <v>132</v>
      </c>
      <c r="D134" s="57" t="s">
        <v>133</v>
      </c>
    </row>
    <row r="135" spans="1:4" ht="28.8" x14ac:dyDescent="0.3">
      <c r="A135" s="53" t="s">
        <v>0</v>
      </c>
      <c r="B135" s="54" t="s">
        <v>1394</v>
      </c>
      <c r="C135" s="53" t="s">
        <v>1223</v>
      </c>
      <c r="D135" s="57" t="s">
        <v>1832</v>
      </c>
    </row>
    <row r="136" spans="1:4" ht="28.8" x14ac:dyDescent="0.3">
      <c r="A136" s="53" t="s">
        <v>0</v>
      </c>
      <c r="B136" s="54" t="s">
        <v>1394</v>
      </c>
      <c r="C136" s="53" t="s">
        <v>121</v>
      </c>
      <c r="D136" s="57" t="s">
        <v>1833</v>
      </c>
    </row>
    <row r="137" spans="1:4" ht="28.8" x14ac:dyDescent="0.3">
      <c r="A137" s="53" t="s">
        <v>0</v>
      </c>
      <c r="B137" s="54" t="s">
        <v>1395</v>
      </c>
      <c r="C137" s="53" t="s">
        <v>123</v>
      </c>
      <c r="D137" s="57" t="s">
        <v>124</v>
      </c>
    </row>
    <row r="138" spans="1:4" ht="28.8" x14ac:dyDescent="0.3">
      <c r="A138" s="53" t="s">
        <v>0</v>
      </c>
      <c r="B138" s="54" t="s">
        <v>1396</v>
      </c>
      <c r="C138" s="53" t="s">
        <v>125</v>
      </c>
      <c r="D138" s="57" t="s">
        <v>126</v>
      </c>
    </row>
    <row r="139" spans="1:4" ht="28.8" x14ac:dyDescent="0.3">
      <c r="A139" s="53" t="s">
        <v>0</v>
      </c>
      <c r="B139" s="54" t="s">
        <v>1397</v>
      </c>
      <c r="C139" s="53" t="s">
        <v>130</v>
      </c>
      <c r="D139" s="57" t="s">
        <v>131</v>
      </c>
    </row>
    <row r="140" spans="1:4" x14ac:dyDescent="0.3">
      <c r="A140" s="53" t="s">
        <v>138</v>
      </c>
      <c r="B140" s="54" t="s">
        <v>1414</v>
      </c>
      <c r="C140" s="53" t="s">
        <v>1221</v>
      </c>
      <c r="D140" s="57" t="s">
        <v>1834</v>
      </c>
    </row>
    <row r="141" spans="1:4" ht="28.8" x14ac:dyDescent="0.3">
      <c r="A141" s="53" t="s">
        <v>138</v>
      </c>
      <c r="B141" s="54" t="s">
        <v>1414</v>
      </c>
      <c r="C141" s="53" t="s">
        <v>1743</v>
      </c>
      <c r="D141" s="57" t="s">
        <v>1835</v>
      </c>
    </row>
    <row r="142" spans="1:4" ht="28.8" x14ac:dyDescent="0.3">
      <c r="A142" s="53" t="s">
        <v>138</v>
      </c>
      <c r="B142" s="54" t="s">
        <v>1414</v>
      </c>
      <c r="C142" s="53" t="s">
        <v>1222</v>
      </c>
      <c r="D142" s="57" t="s">
        <v>1836</v>
      </c>
    </row>
    <row r="143" spans="1:4" ht="28.8" x14ac:dyDescent="0.3">
      <c r="A143" s="53" t="s">
        <v>138</v>
      </c>
      <c r="B143" s="54" t="s">
        <v>1407</v>
      </c>
      <c r="C143" s="53" t="s">
        <v>139</v>
      </c>
      <c r="D143" s="57" t="s">
        <v>140</v>
      </c>
    </row>
    <row r="144" spans="1:4" ht="28.8" x14ac:dyDescent="0.3">
      <c r="A144" s="53" t="s">
        <v>141</v>
      </c>
      <c r="B144" s="54" t="s">
        <v>1398</v>
      </c>
      <c r="C144" s="53" t="s">
        <v>1744</v>
      </c>
      <c r="D144" s="57" t="s">
        <v>1167</v>
      </c>
    </row>
    <row r="145" spans="1:4" ht="28.8" x14ac:dyDescent="0.3">
      <c r="A145" s="53" t="s">
        <v>1326</v>
      </c>
      <c r="B145" s="54" t="s">
        <v>1406</v>
      </c>
      <c r="C145" s="53" t="s">
        <v>1745</v>
      </c>
      <c r="D145" s="57" t="s">
        <v>149</v>
      </c>
    </row>
    <row r="146" spans="1:4" ht="28.8" x14ac:dyDescent="0.3">
      <c r="A146" s="53" t="s">
        <v>142</v>
      </c>
      <c r="B146" s="54" t="s">
        <v>1405</v>
      </c>
      <c r="C146" s="53" t="s">
        <v>143</v>
      </c>
      <c r="D146" s="57" t="s">
        <v>144</v>
      </c>
    </row>
    <row r="147" spans="1:4" x14ac:dyDescent="0.3">
      <c r="A147" s="53" t="s">
        <v>11</v>
      </c>
      <c r="B147" s="54" t="s">
        <v>1462</v>
      </c>
      <c r="C147" s="53" t="s">
        <v>12</v>
      </c>
      <c r="D147" s="57" t="s">
        <v>1837</v>
      </c>
    </row>
    <row r="148" spans="1:4" x14ac:dyDescent="0.3">
      <c r="A148" s="53" t="s">
        <v>14</v>
      </c>
      <c r="B148" s="54" t="s">
        <v>1399</v>
      </c>
      <c r="C148" s="53" t="s">
        <v>1746</v>
      </c>
      <c r="D148" s="57" t="s">
        <v>122</v>
      </c>
    </row>
    <row r="149" spans="1:4" ht="15" customHeight="1" x14ac:dyDescent="0.3">
      <c r="A149" s="53" t="s">
        <v>145</v>
      </c>
      <c r="B149" s="54" t="s">
        <v>1414</v>
      </c>
      <c r="C149" s="53" t="s">
        <v>1747</v>
      </c>
      <c r="D149" s="57" t="s">
        <v>146</v>
      </c>
    </row>
    <row r="150" spans="1:4" ht="28.8" x14ac:dyDescent="0.3">
      <c r="A150" s="53" t="s">
        <v>145</v>
      </c>
      <c r="B150" s="54" t="s">
        <v>147</v>
      </c>
      <c r="C150" s="53" t="s">
        <v>1748</v>
      </c>
      <c r="D150" s="57" t="s">
        <v>148</v>
      </c>
    </row>
    <row r="151" spans="1:4" ht="43.2" x14ac:dyDescent="0.3">
      <c r="A151" s="53" t="s">
        <v>189</v>
      </c>
      <c r="B151" s="54" t="s">
        <v>1400</v>
      </c>
      <c r="C151" s="53" t="s">
        <v>1749</v>
      </c>
      <c r="D151" s="57" t="s">
        <v>6</v>
      </c>
    </row>
    <row r="152" spans="1:4" ht="15" customHeight="1" x14ac:dyDescent="0.3">
      <c r="A152" s="53" t="s">
        <v>188</v>
      </c>
      <c r="B152" s="54" t="s">
        <v>1401</v>
      </c>
      <c r="C152" s="53" t="s">
        <v>1750</v>
      </c>
      <c r="D152" s="57" t="s">
        <v>6</v>
      </c>
    </row>
    <row r="153" spans="1:4" ht="28.8" x14ac:dyDescent="0.3">
      <c r="A153" s="53" t="s">
        <v>1327</v>
      </c>
      <c r="B153" s="54" t="s">
        <v>1402</v>
      </c>
      <c r="C153" s="53" t="s">
        <v>1165</v>
      </c>
      <c r="D153" s="130" t="s">
        <v>1166</v>
      </c>
    </row>
    <row r="154" spans="1:4" ht="28.8" x14ac:dyDescent="0.3">
      <c r="A154" s="53" t="s">
        <v>192</v>
      </c>
      <c r="B154" s="54" t="s">
        <v>1403</v>
      </c>
      <c r="C154" s="53" t="s">
        <v>193</v>
      </c>
      <c r="D154" s="57" t="s">
        <v>6</v>
      </c>
    </row>
    <row r="155" spans="1:4" ht="28.8" x14ac:dyDescent="0.3">
      <c r="A155" s="53" t="s">
        <v>190</v>
      </c>
      <c r="B155" s="54" t="s">
        <v>1404</v>
      </c>
      <c r="C155" s="53" t="s">
        <v>191</v>
      </c>
      <c r="D155" s="57" t="s">
        <v>6</v>
      </c>
    </row>
    <row r="156" spans="1:4" ht="28.8" x14ac:dyDescent="0.3">
      <c r="A156" s="53" t="s">
        <v>190</v>
      </c>
      <c r="B156" s="54" t="s">
        <v>1838</v>
      </c>
      <c r="C156" s="53" t="s">
        <v>1328</v>
      </c>
      <c r="D156" s="57" t="s">
        <v>6</v>
      </c>
    </row>
    <row r="157" spans="1:4" ht="28.8" x14ac:dyDescent="0.3">
      <c r="A157" s="53" t="s">
        <v>127</v>
      </c>
      <c r="B157" s="54" t="s">
        <v>1392</v>
      </c>
      <c r="C157" s="53" t="s">
        <v>128</v>
      </c>
      <c r="D157" s="57" t="s">
        <v>129</v>
      </c>
    </row>
    <row r="158" spans="1:4" ht="15" customHeight="1" x14ac:dyDescent="0.3">
      <c r="A158" s="53" t="s">
        <v>175</v>
      </c>
      <c r="B158" s="54" t="s">
        <v>176</v>
      </c>
      <c r="C158" s="53" t="s">
        <v>177</v>
      </c>
      <c r="D158" s="57" t="s">
        <v>178</v>
      </c>
    </row>
    <row r="159" spans="1:4" ht="28.8" x14ac:dyDescent="0.3">
      <c r="A159" s="53" t="s">
        <v>167</v>
      </c>
      <c r="B159" s="54" t="s">
        <v>1463</v>
      </c>
      <c r="C159" s="53" t="s">
        <v>168</v>
      </c>
      <c r="D159" s="57" t="s">
        <v>169</v>
      </c>
    </row>
    <row r="160" spans="1:4" x14ac:dyDescent="0.3">
      <c r="A160" s="53" t="s">
        <v>185</v>
      </c>
      <c r="B160" s="54" t="s">
        <v>1419</v>
      </c>
      <c r="C160" s="53" t="s">
        <v>186</v>
      </c>
      <c r="D160" s="57" t="s">
        <v>187</v>
      </c>
    </row>
    <row r="161" spans="1:4" x14ac:dyDescent="0.3">
      <c r="A161" s="53" t="s">
        <v>22</v>
      </c>
      <c r="B161" s="54" t="s">
        <v>1391</v>
      </c>
      <c r="C161" s="53" t="s">
        <v>1751</v>
      </c>
      <c r="D161" s="57" t="s">
        <v>1305</v>
      </c>
    </row>
    <row r="162" spans="1:4" x14ac:dyDescent="0.3">
      <c r="A162" s="53" t="s">
        <v>182</v>
      </c>
      <c r="B162" s="54" t="s">
        <v>183</v>
      </c>
      <c r="C162" s="53" t="s">
        <v>1752</v>
      </c>
      <c r="D162" s="57" t="s">
        <v>184</v>
      </c>
    </row>
    <row r="163" spans="1:4" ht="28.8" x14ac:dyDescent="0.3">
      <c r="A163" s="53" t="s">
        <v>182</v>
      </c>
      <c r="B163" s="54" t="s">
        <v>1465</v>
      </c>
      <c r="C163" s="53" t="s">
        <v>1753</v>
      </c>
      <c r="D163" s="57" t="s">
        <v>1839</v>
      </c>
    </row>
    <row r="164" spans="1:4" x14ac:dyDescent="0.3">
      <c r="A164" s="53" t="s">
        <v>173</v>
      </c>
      <c r="B164" s="54" t="s">
        <v>1464</v>
      </c>
      <c r="C164" s="53" t="s">
        <v>174</v>
      </c>
      <c r="D164" s="57" t="s">
        <v>249</v>
      </c>
    </row>
    <row r="165" spans="1:4" x14ac:dyDescent="0.3">
      <c r="A165" s="53"/>
      <c r="B165" s="54"/>
      <c r="C165" s="53"/>
      <c r="D165" s="53"/>
    </row>
    <row r="166" spans="1:4" ht="21" x14ac:dyDescent="0.4">
      <c r="A166" s="48" t="s">
        <v>32</v>
      </c>
      <c r="B166" s="6"/>
      <c r="C166" s="26"/>
      <c r="D166" s="95" t="str">
        <f>COUNTA(A168:A198) &amp; " ПАРТНЕРОВ"</f>
        <v>31 ПАРТНЕРОВ</v>
      </c>
    </row>
    <row r="167" spans="1:4" x14ac:dyDescent="0.3">
      <c r="A167" s="41" t="s">
        <v>16</v>
      </c>
      <c r="B167" s="40" t="s">
        <v>17</v>
      </c>
      <c r="C167" s="41" t="s">
        <v>18</v>
      </c>
      <c r="D167" s="41" t="s">
        <v>19</v>
      </c>
    </row>
    <row r="168" spans="1:4" x14ac:dyDescent="0.3">
      <c r="A168" s="58" t="s">
        <v>250</v>
      </c>
      <c r="B168" s="58" t="s">
        <v>1466</v>
      </c>
      <c r="C168" s="58" t="s">
        <v>251</v>
      </c>
      <c r="D168" s="131" t="s">
        <v>252</v>
      </c>
    </row>
    <row r="169" spans="1:4" x14ac:dyDescent="0.3">
      <c r="A169" s="58" t="s">
        <v>202</v>
      </c>
      <c r="B169" s="58" t="s">
        <v>1467</v>
      </c>
      <c r="C169" s="58" t="s">
        <v>243</v>
      </c>
      <c r="D169" s="132" t="s">
        <v>244</v>
      </c>
    </row>
    <row r="170" spans="1:4" x14ac:dyDescent="0.3">
      <c r="A170" s="58" t="s">
        <v>202</v>
      </c>
      <c r="B170" s="58" t="s">
        <v>1468</v>
      </c>
      <c r="C170" s="58" t="s">
        <v>1300</v>
      </c>
      <c r="D170" s="131" t="s">
        <v>1840</v>
      </c>
    </row>
    <row r="171" spans="1:4" x14ac:dyDescent="0.3">
      <c r="A171" s="58" t="s">
        <v>202</v>
      </c>
      <c r="B171" s="58" t="s">
        <v>1469</v>
      </c>
      <c r="C171" s="58" t="s">
        <v>1754</v>
      </c>
      <c r="D171" s="132" t="s">
        <v>203</v>
      </c>
    </row>
    <row r="172" spans="1:4" ht="28.8" x14ac:dyDescent="0.3">
      <c r="A172" s="58" t="s">
        <v>253</v>
      </c>
      <c r="B172" s="58" t="s">
        <v>254</v>
      </c>
      <c r="C172" s="58" t="s">
        <v>255</v>
      </c>
      <c r="D172" s="131" t="s">
        <v>256</v>
      </c>
    </row>
    <row r="173" spans="1:4" ht="28.8" x14ac:dyDescent="0.3">
      <c r="A173" s="58" t="s">
        <v>1329</v>
      </c>
      <c r="B173" s="58" t="s">
        <v>1470</v>
      </c>
      <c r="C173" s="58" t="s">
        <v>223</v>
      </c>
      <c r="D173" s="132" t="s">
        <v>224</v>
      </c>
    </row>
    <row r="174" spans="1:4" x14ac:dyDescent="0.3">
      <c r="A174" s="58" t="s">
        <v>209</v>
      </c>
      <c r="B174" s="58" t="s">
        <v>1424</v>
      </c>
      <c r="C174" s="58" t="s">
        <v>1755</v>
      </c>
      <c r="D174" s="131" t="s">
        <v>1841</v>
      </c>
    </row>
    <row r="175" spans="1:4" x14ac:dyDescent="0.3">
      <c r="A175" s="58" t="s">
        <v>200</v>
      </c>
      <c r="B175" s="58" t="s">
        <v>1424</v>
      </c>
      <c r="C175" s="58" t="s">
        <v>201</v>
      </c>
      <c r="D175" s="131" t="s">
        <v>1841</v>
      </c>
    </row>
    <row r="176" spans="1:4" x14ac:dyDescent="0.3">
      <c r="A176" s="58" t="s">
        <v>220</v>
      </c>
      <c r="B176" s="58" t="s">
        <v>1424</v>
      </c>
      <c r="C176" s="58" t="s">
        <v>221</v>
      </c>
      <c r="D176" s="131" t="s">
        <v>1841</v>
      </c>
    </row>
    <row r="177" spans="1:4" x14ac:dyDescent="0.3">
      <c r="A177" s="58" t="s">
        <v>216</v>
      </c>
      <c r="B177" s="58" t="s">
        <v>1424</v>
      </c>
      <c r="C177" s="58" t="s">
        <v>217</v>
      </c>
      <c r="D177" s="131" t="s">
        <v>1841</v>
      </c>
    </row>
    <row r="178" spans="1:4" x14ac:dyDescent="0.3">
      <c r="A178" s="58" t="s">
        <v>1330</v>
      </c>
      <c r="B178" s="58" t="s">
        <v>1424</v>
      </c>
      <c r="C178" s="58" t="s">
        <v>222</v>
      </c>
      <c r="D178" s="131" t="s">
        <v>1841</v>
      </c>
    </row>
    <row r="179" spans="1:4" ht="28.8" x14ac:dyDescent="0.3">
      <c r="A179" s="104" t="s">
        <v>1143</v>
      </c>
      <c r="B179" s="104" t="s">
        <v>1419</v>
      </c>
      <c r="C179" s="104" t="s">
        <v>1756</v>
      </c>
      <c r="D179" s="133" t="s">
        <v>1144</v>
      </c>
    </row>
    <row r="180" spans="1:4" x14ac:dyDescent="0.3">
      <c r="A180" s="58" t="s">
        <v>218</v>
      </c>
      <c r="B180" s="58" t="s">
        <v>1424</v>
      </c>
      <c r="C180" s="58" t="s">
        <v>219</v>
      </c>
      <c r="D180" s="131" t="s">
        <v>1841</v>
      </c>
    </row>
    <row r="181" spans="1:4" ht="28.8" x14ac:dyDescent="0.3">
      <c r="A181" s="58" t="s">
        <v>245</v>
      </c>
      <c r="B181" s="58" t="s">
        <v>1426</v>
      </c>
      <c r="C181" s="58" t="s">
        <v>246</v>
      </c>
      <c r="D181" s="132" t="s">
        <v>247</v>
      </c>
    </row>
    <row r="182" spans="1:4" x14ac:dyDescent="0.3">
      <c r="A182" s="58" t="s">
        <v>245</v>
      </c>
      <c r="B182" s="58" t="s">
        <v>1424</v>
      </c>
      <c r="C182" s="58" t="s">
        <v>248</v>
      </c>
      <c r="D182" s="131" t="s">
        <v>1841</v>
      </c>
    </row>
    <row r="183" spans="1:4" x14ac:dyDescent="0.3">
      <c r="A183" s="58" t="s">
        <v>230</v>
      </c>
      <c r="B183" s="58" t="s">
        <v>1471</v>
      </c>
      <c r="C183" s="58" t="s">
        <v>235</v>
      </c>
      <c r="D183" s="132" t="s">
        <v>236</v>
      </c>
    </row>
    <row r="184" spans="1:4" x14ac:dyDescent="0.3">
      <c r="A184" s="58" t="s">
        <v>230</v>
      </c>
      <c r="B184" s="58" t="s">
        <v>1472</v>
      </c>
      <c r="C184" s="58" t="s">
        <v>231</v>
      </c>
      <c r="D184" s="132" t="s">
        <v>232</v>
      </c>
    </row>
    <row r="185" spans="1:4" x14ac:dyDescent="0.3">
      <c r="A185" s="58" t="s">
        <v>230</v>
      </c>
      <c r="B185" s="58" t="s">
        <v>1473</v>
      </c>
      <c r="C185" s="58" t="s">
        <v>233</v>
      </c>
      <c r="D185" s="132" t="s">
        <v>234</v>
      </c>
    </row>
    <row r="186" spans="1:4" x14ac:dyDescent="0.3">
      <c r="A186" s="58" t="s">
        <v>225</v>
      </c>
      <c r="B186" s="58" t="s">
        <v>226</v>
      </c>
      <c r="C186" s="58" t="s">
        <v>227</v>
      </c>
      <c r="D186" s="132" t="s">
        <v>228</v>
      </c>
    </row>
    <row r="187" spans="1:4" ht="28.8" x14ac:dyDescent="0.3">
      <c r="A187" s="58" t="s">
        <v>225</v>
      </c>
      <c r="B187" s="58" t="s">
        <v>1474</v>
      </c>
      <c r="C187" s="58" t="s">
        <v>1757</v>
      </c>
      <c r="D187" s="132" t="s">
        <v>229</v>
      </c>
    </row>
    <row r="188" spans="1:4" x14ac:dyDescent="0.3">
      <c r="A188" s="58" t="s">
        <v>23</v>
      </c>
      <c r="B188" s="58" t="s">
        <v>1414</v>
      </c>
      <c r="C188" s="58" t="s">
        <v>198</v>
      </c>
      <c r="D188" s="132" t="s">
        <v>199</v>
      </c>
    </row>
    <row r="189" spans="1:4" x14ac:dyDescent="0.3">
      <c r="A189" s="58" t="s">
        <v>23</v>
      </c>
      <c r="B189" s="58" t="s">
        <v>1426</v>
      </c>
      <c r="C189" s="58" t="s">
        <v>206</v>
      </c>
      <c r="D189" s="132" t="s">
        <v>207</v>
      </c>
    </row>
    <row r="190" spans="1:4" x14ac:dyDescent="0.3">
      <c r="A190" s="58" t="s">
        <v>23</v>
      </c>
      <c r="B190" s="58" t="s">
        <v>1424</v>
      </c>
      <c r="C190" s="58" t="s">
        <v>208</v>
      </c>
      <c r="D190" s="131" t="s">
        <v>1841</v>
      </c>
    </row>
    <row r="191" spans="1:4" x14ac:dyDescent="0.3">
      <c r="A191" s="58" t="s">
        <v>23</v>
      </c>
      <c r="B191" s="58" t="s">
        <v>1424</v>
      </c>
      <c r="C191" s="58" t="s">
        <v>210</v>
      </c>
      <c r="D191" s="131" t="s">
        <v>1841</v>
      </c>
    </row>
    <row r="192" spans="1:4" x14ac:dyDescent="0.3">
      <c r="A192" s="58" t="s">
        <v>23</v>
      </c>
      <c r="B192" s="58" t="s">
        <v>1424</v>
      </c>
      <c r="C192" s="58" t="s">
        <v>211</v>
      </c>
      <c r="D192" s="131" t="s">
        <v>1841</v>
      </c>
    </row>
    <row r="193" spans="1:4" x14ac:dyDescent="0.3">
      <c r="A193" s="58" t="s">
        <v>23</v>
      </c>
      <c r="B193" s="58" t="s">
        <v>1424</v>
      </c>
      <c r="C193" s="58" t="s">
        <v>214</v>
      </c>
      <c r="D193" s="131" t="s">
        <v>1841</v>
      </c>
    </row>
    <row r="194" spans="1:4" x14ac:dyDescent="0.3">
      <c r="A194" s="58" t="s">
        <v>23</v>
      </c>
      <c r="B194" s="58" t="s">
        <v>1424</v>
      </c>
      <c r="C194" s="58" t="s">
        <v>215</v>
      </c>
      <c r="D194" s="131" t="s">
        <v>1841</v>
      </c>
    </row>
    <row r="195" spans="1:4" x14ac:dyDescent="0.3">
      <c r="A195" s="58" t="s">
        <v>23</v>
      </c>
      <c r="B195" s="58" t="s">
        <v>1475</v>
      </c>
      <c r="C195" s="58" t="s">
        <v>204</v>
      </c>
      <c r="D195" s="132" t="s">
        <v>205</v>
      </c>
    </row>
    <row r="196" spans="1:4" x14ac:dyDescent="0.3">
      <c r="A196" s="58" t="s">
        <v>23</v>
      </c>
      <c r="B196" s="58" t="s">
        <v>1419</v>
      </c>
      <c r="C196" s="58" t="s">
        <v>212</v>
      </c>
      <c r="D196" s="132" t="s">
        <v>213</v>
      </c>
    </row>
    <row r="197" spans="1:4" x14ac:dyDescent="0.3">
      <c r="A197" s="58" t="s">
        <v>237</v>
      </c>
      <c r="B197" s="58" t="s">
        <v>238</v>
      </c>
      <c r="C197" s="58" t="s">
        <v>239</v>
      </c>
      <c r="D197" s="132" t="s">
        <v>240</v>
      </c>
    </row>
    <row r="198" spans="1:4" x14ac:dyDescent="0.3">
      <c r="A198" s="103" t="s">
        <v>23</v>
      </c>
      <c r="B198" s="58" t="s">
        <v>1414</v>
      </c>
      <c r="C198" s="103" t="s">
        <v>1935</v>
      </c>
      <c r="D198" s="132" t="s">
        <v>1936</v>
      </c>
    </row>
    <row r="199" spans="1:4" ht="21" x14ac:dyDescent="0.4">
      <c r="A199" s="48" t="s">
        <v>33</v>
      </c>
      <c r="B199" s="6"/>
      <c r="C199" s="26"/>
      <c r="D199" s="95" t="str">
        <f>COUNTA(A201:A228) &amp; " ПАРТНЕРОВ"</f>
        <v>27 ПАРТНЕРОВ</v>
      </c>
    </row>
    <row r="200" spans="1:4" x14ac:dyDescent="0.3">
      <c r="A200" s="25" t="s">
        <v>16</v>
      </c>
      <c r="B200" s="4" t="s">
        <v>17</v>
      </c>
      <c r="C200" s="25" t="s">
        <v>18</v>
      </c>
      <c r="D200" s="25" t="s">
        <v>19</v>
      </c>
    </row>
    <row r="201" spans="1:4" x14ac:dyDescent="0.3">
      <c r="A201" s="53" t="s">
        <v>306</v>
      </c>
      <c r="B201" s="54" t="s">
        <v>1476</v>
      </c>
      <c r="C201" s="53" t="s">
        <v>307</v>
      </c>
      <c r="D201" s="53" t="s">
        <v>308</v>
      </c>
    </row>
    <row r="202" spans="1:4" x14ac:dyDescent="0.3">
      <c r="A202" s="53" t="s">
        <v>257</v>
      </c>
      <c r="B202" s="54" t="s">
        <v>1414</v>
      </c>
      <c r="C202" s="53" t="s">
        <v>258</v>
      </c>
      <c r="D202" s="53" t="s">
        <v>259</v>
      </c>
    </row>
    <row r="203" spans="1:4" x14ac:dyDescent="0.3">
      <c r="A203" s="53" t="s">
        <v>257</v>
      </c>
      <c r="B203" s="54" t="s">
        <v>309</v>
      </c>
      <c r="C203" s="53" t="s">
        <v>310</v>
      </c>
      <c r="D203" s="53" t="s">
        <v>311</v>
      </c>
    </row>
    <row r="204" spans="1:4" ht="28.8" x14ac:dyDescent="0.3">
      <c r="A204" s="53" t="s">
        <v>303</v>
      </c>
      <c r="B204" s="54" t="s">
        <v>1476</v>
      </c>
      <c r="C204" s="53" t="s">
        <v>304</v>
      </c>
      <c r="D204" s="53" t="s">
        <v>305</v>
      </c>
    </row>
    <row r="205" spans="1:4" x14ac:dyDescent="0.3">
      <c r="A205" s="53" t="s">
        <v>34</v>
      </c>
      <c r="B205" s="54" t="s">
        <v>1414</v>
      </c>
      <c r="C205" s="53" t="s">
        <v>282</v>
      </c>
      <c r="D205" s="53" t="s">
        <v>283</v>
      </c>
    </row>
    <row r="206" spans="1:4" x14ac:dyDescent="0.3">
      <c r="A206" s="53" t="s">
        <v>34</v>
      </c>
      <c r="B206" s="54" t="s">
        <v>1427</v>
      </c>
      <c r="C206" s="53" t="s">
        <v>284</v>
      </c>
      <c r="D206" s="53" t="s">
        <v>318</v>
      </c>
    </row>
    <row r="207" spans="1:4" x14ac:dyDescent="0.3">
      <c r="A207" s="53" t="s">
        <v>34</v>
      </c>
      <c r="B207" s="54" t="s">
        <v>1427</v>
      </c>
      <c r="C207" s="53" t="s">
        <v>1758</v>
      </c>
      <c r="D207" s="53" t="s">
        <v>318</v>
      </c>
    </row>
    <row r="208" spans="1:4" x14ac:dyDescent="0.3">
      <c r="A208" s="53" t="s">
        <v>34</v>
      </c>
      <c r="B208" s="54" t="s">
        <v>1428</v>
      </c>
      <c r="C208" s="53" t="s">
        <v>314</v>
      </c>
      <c r="D208" s="53" t="s">
        <v>315</v>
      </c>
    </row>
    <row r="209" spans="1:4" x14ac:dyDescent="0.3">
      <c r="A209" s="53" t="s">
        <v>34</v>
      </c>
      <c r="B209" s="54" t="s">
        <v>1419</v>
      </c>
      <c r="C209" s="53" t="s">
        <v>1215</v>
      </c>
      <c r="D209" s="130" t="s">
        <v>1842</v>
      </c>
    </row>
    <row r="210" spans="1:4" x14ac:dyDescent="0.3">
      <c r="A210" s="53" t="s">
        <v>34</v>
      </c>
      <c r="B210" s="54" t="s">
        <v>287</v>
      </c>
      <c r="C210" s="53" t="s">
        <v>288</v>
      </c>
      <c r="D210" s="53" t="s">
        <v>289</v>
      </c>
    </row>
    <row r="211" spans="1:4" x14ac:dyDescent="0.3">
      <c r="A211" s="53" t="s">
        <v>34</v>
      </c>
      <c r="B211" s="54" t="s">
        <v>1477</v>
      </c>
      <c r="C211" s="53" t="s">
        <v>285</v>
      </c>
      <c r="D211" s="53" t="s">
        <v>286</v>
      </c>
    </row>
    <row r="212" spans="1:4" x14ac:dyDescent="0.3">
      <c r="A212" s="53" t="s">
        <v>276</v>
      </c>
      <c r="B212" s="54" t="s">
        <v>1427</v>
      </c>
      <c r="C212" s="53" t="s">
        <v>277</v>
      </c>
      <c r="D212" s="53" t="s">
        <v>318</v>
      </c>
    </row>
    <row r="213" spans="1:4" x14ac:dyDescent="0.3">
      <c r="A213" s="53" t="s">
        <v>278</v>
      </c>
      <c r="B213" s="54" t="s">
        <v>1427</v>
      </c>
      <c r="C213" s="53" t="s">
        <v>279</v>
      </c>
      <c r="D213" s="53" t="s">
        <v>318</v>
      </c>
    </row>
    <row r="214" spans="1:4" x14ac:dyDescent="0.3">
      <c r="A214" s="53" t="s">
        <v>278</v>
      </c>
      <c r="B214" s="54" t="s">
        <v>1478</v>
      </c>
      <c r="C214" s="53" t="s">
        <v>280</v>
      </c>
      <c r="D214" s="53" t="s">
        <v>281</v>
      </c>
    </row>
    <row r="215" spans="1:4" ht="28.8" x14ac:dyDescent="0.3">
      <c r="A215" s="53" t="s">
        <v>319</v>
      </c>
      <c r="B215" s="54" t="s">
        <v>1427</v>
      </c>
      <c r="C215" s="53" t="s">
        <v>1759</v>
      </c>
      <c r="D215" s="53" t="s">
        <v>318</v>
      </c>
    </row>
    <row r="216" spans="1:4" ht="28.8" x14ac:dyDescent="0.3">
      <c r="A216" s="53" t="s">
        <v>316</v>
      </c>
      <c r="B216" s="54" t="s">
        <v>1427</v>
      </c>
      <c r="C216" s="53" t="s">
        <v>317</v>
      </c>
      <c r="D216" s="53" t="s">
        <v>318</v>
      </c>
    </row>
    <row r="217" spans="1:4" x14ac:dyDescent="0.3">
      <c r="A217" s="53" t="s">
        <v>290</v>
      </c>
      <c r="B217" s="54" t="s">
        <v>1427</v>
      </c>
      <c r="C217" s="53" t="s">
        <v>291</v>
      </c>
      <c r="D217" s="53" t="s">
        <v>318</v>
      </c>
    </row>
    <row r="218" spans="1:4" x14ac:dyDescent="0.3">
      <c r="A218" s="53" t="s">
        <v>290</v>
      </c>
      <c r="B218" s="54" t="s">
        <v>1428</v>
      </c>
      <c r="C218" s="53" t="s">
        <v>292</v>
      </c>
      <c r="D218" s="53" t="s">
        <v>293</v>
      </c>
    </row>
    <row r="219" spans="1:4" x14ac:dyDescent="0.3">
      <c r="A219" s="53" t="s">
        <v>37</v>
      </c>
      <c r="B219" s="54" t="s">
        <v>1428</v>
      </c>
      <c r="C219" s="53" t="s">
        <v>269</v>
      </c>
      <c r="D219" s="53" t="s">
        <v>270</v>
      </c>
    </row>
    <row r="220" spans="1:4" x14ac:dyDescent="0.3">
      <c r="A220" s="53" t="s">
        <v>37</v>
      </c>
      <c r="B220" s="54" t="s">
        <v>1428</v>
      </c>
      <c r="C220" s="53" t="s">
        <v>271</v>
      </c>
      <c r="D220" s="53" t="s">
        <v>272</v>
      </c>
    </row>
    <row r="221" spans="1:4" x14ac:dyDescent="0.3">
      <c r="A221" s="53" t="s">
        <v>261</v>
      </c>
      <c r="B221" s="54" t="s">
        <v>1428</v>
      </c>
      <c r="C221" s="53" t="s">
        <v>262</v>
      </c>
      <c r="D221" s="53" t="s">
        <v>263</v>
      </c>
    </row>
    <row r="222" spans="1:4" x14ac:dyDescent="0.3">
      <c r="A222" s="53" t="s">
        <v>260</v>
      </c>
      <c r="B222" s="54" t="s">
        <v>1428</v>
      </c>
      <c r="C222" s="53" t="s">
        <v>264</v>
      </c>
      <c r="D222" s="53" t="s">
        <v>265</v>
      </c>
    </row>
    <row r="223" spans="1:4" ht="28.8" x14ac:dyDescent="0.3">
      <c r="A223" s="53" t="s">
        <v>266</v>
      </c>
      <c r="B223" s="54" t="s">
        <v>1414</v>
      </c>
      <c r="C223" s="53" t="s">
        <v>267</v>
      </c>
      <c r="D223" s="53" t="s">
        <v>268</v>
      </c>
    </row>
    <row r="224" spans="1:4" ht="28.8" x14ac:dyDescent="0.3">
      <c r="A224" s="53" t="s">
        <v>273</v>
      </c>
      <c r="B224" s="54" t="s">
        <v>1479</v>
      </c>
      <c r="C224" s="53" t="s">
        <v>274</v>
      </c>
      <c r="D224" s="53" t="s">
        <v>275</v>
      </c>
    </row>
    <row r="225" spans="1:5" x14ac:dyDescent="0.3">
      <c r="A225" s="53" t="s">
        <v>312</v>
      </c>
      <c r="B225" s="54" t="s">
        <v>1419</v>
      </c>
      <c r="C225" s="53" t="s">
        <v>1806</v>
      </c>
      <c r="D225" s="53" t="s">
        <v>313</v>
      </c>
    </row>
    <row r="226" spans="1:5" x14ac:dyDescent="0.3">
      <c r="A226" s="53" t="s">
        <v>320</v>
      </c>
      <c r="B226" s="54" t="s">
        <v>1427</v>
      </c>
      <c r="C226" s="53" t="s">
        <v>1331</v>
      </c>
      <c r="D226" s="53" t="s">
        <v>318</v>
      </c>
    </row>
    <row r="227" spans="1:5" x14ac:dyDescent="0.3">
      <c r="A227" s="53" t="s">
        <v>321</v>
      </c>
      <c r="B227" s="54" t="s">
        <v>1427</v>
      </c>
      <c r="C227" s="53" t="s">
        <v>322</v>
      </c>
      <c r="D227" s="53" t="s">
        <v>318</v>
      </c>
    </row>
    <row r="228" spans="1:5" x14ac:dyDescent="0.3">
      <c r="A228" s="53"/>
      <c r="B228" s="54"/>
      <c r="C228" s="53"/>
      <c r="D228" s="53"/>
    </row>
    <row r="229" spans="1:5" ht="21" x14ac:dyDescent="0.4">
      <c r="A229" s="48" t="s">
        <v>302</v>
      </c>
      <c r="B229" s="6"/>
      <c r="C229" s="26"/>
      <c r="D229" s="95" t="str">
        <f>COUNTA(A231:A236) &amp; " ПАРТНЕРОВ"</f>
        <v>5 ПАРТНЕРОВ</v>
      </c>
    </row>
    <row r="230" spans="1:5" x14ac:dyDescent="0.3">
      <c r="A230" s="25" t="s">
        <v>16</v>
      </c>
      <c r="B230" s="4" t="s">
        <v>17</v>
      </c>
      <c r="C230" s="25" t="s">
        <v>18</v>
      </c>
      <c r="D230" s="25" t="s">
        <v>19</v>
      </c>
    </row>
    <row r="231" spans="1:5" x14ac:dyDescent="0.3">
      <c r="A231" s="53" t="s">
        <v>294</v>
      </c>
      <c r="B231" s="54" t="s">
        <v>1428</v>
      </c>
      <c r="C231" s="53" t="s">
        <v>295</v>
      </c>
      <c r="D231" s="53" t="s">
        <v>296</v>
      </c>
    </row>
    <row r="232" spans="1:5" x14ac:dyDescent="0.3">
      <c r="A232" s="126" t="s">
        <v>294</v>
      </c>
      <c r="B232" s="127" t="s">
        <v>1480</v>
      </c>
      <c r="C232" s="126" t="s">
        <v>1216</v>
      </c>
      <c r="D232" s="134" t="s">
        <v>1843</v>
      </c>
    </row>
    <row r="233" spans="1:5" ht="28.8" x14ac:dyDescent="0.3">
      <c r="A233" s="53" t="s">
        <v>301</v>
      </c>
      <c r="B233" s="54" t="s">
        <v>1428</v>
      </c>
      <c r="C233" s="53" t="s">
        <v>1332</v>
      </c>
      <c r="D233" s="57" t="s">
        <v>1844</v>
      </c>
    </row>
    <row r="234" spans="1:5" x14ac:dyDescent="0.3">
      <c r="A234" s="53" t="s">
        <v>297</v>
      </c>
      <c r="B234" s="54" t="s">
        <v>1481</v>
      </c>
      <c r="C234" s="53" t="s">
        <v>1760</v>
      </c>
      <c r="D234" s="53" t="s">
        <v>298</v>
      </c>
    </row>
    <row r="235" spans="1:5" x14ac:dyDescent="0.3">
      <c r="A235" s="53" t="s">
        <v>299</v>
      </c>
      <c r="B235" s="54" t="s">
        <v>1482</v>
      </c>
      <c r="C235" s="53" t="s">
        <v>1761</v>
      </c>
      <c r="D235" s="53" t="s">
        <v>300</v>
      </c>
    </row>
    <row r="236" spans="1:5" ht="21" x14ac:dyDescent="0.4">
      <c r="A236" s="53"/>
      <c r="B236" s="54"/>
      <c r="C236" s="53"/>
      <c r="D236" s="53"/>
      <c r="E236" s="99"/>
    </row>
    <row r="237" spans="1:5" ht="21" x14ac:dyDescent="0.4">
      <c r="A237" s="48" t="s">
        <v>40</v>
      </c>
      <c r="B237" s="6"/>
      <c r="C237" s="26"/>
      <c r="D237" s="95" t="str">
        <f>COUNTA(A239:A268) &amp; " ПАРТНЕРОВ"</f>
        <v>29 ПАРТНЕРОВ</v>
      </c>
    </row>
    <row r="238" spans="1:5" x14ac:dyDescent="0.3">
      <c r="A238" s="25" t="s">
        <v>16</v>
      </c>
      <c r="B238" s="4" t="s">
        <v>17</v>
      </c>
      <c r="C238" s="25" t="s">
        <v>18</v>
      </c>
      <c r="D238" s="25" t="s">
        <v>19</v>
      </c>
    </row>
    <row r="239" spans="1:5" x14ac:dyDescent="0.3">
      <c r="A239" s="53" t="s">
        <v>355</v>
      </c>
      <c r="B239" s="54" t="s">
        <v>1483</v>
      </c>
      <c r="C239" s="53" t="s">
        <v>356</v>
      </c>
      <c r="D239" s="53" t="s">
        <v>357</v>
      </c>
    </row>
    <row r="240" spans="1:5" x14ac:dyDescent="0.3">
      <c r="A240" s="53" t="s">
        <v>365</v>
      </c>
      <c r="B240" s="54" t="s">
        <v>1390</v>
      </c>
      <c r="C240" s="53" t="s">
        <v>366</v>
      </c>
      <c r="D240" s="53" t="s">
        <v>367</v>
      </c>
    </row>
    <row r="241" spans="1:4" x14ac:dyDescent="0.3">
      <c r="A241" s="53" t="s">
        <v>333</v>
      </c>
      <c r="B241" s="54" t="s">
        <v>1414</v>
      </c>
      <c r="C241" s="53" t="s">
        <v>1762</v>
      </c>
      <c r="D241" s="57" t="s">
        <v>1845</v>
      </c>
    </row>
    <row r="242" spans="1:4" x14ac:dyDescent="0.3">
      <c r="A242" s="53" t="s">
        <v>333</v>
      </c>
      <c r="B242" s="54" t="s">
        <v>1389</v>
      </c>
      <c r="C242" s="53" t="s">
        <v>1245</v>
      </c>
      <c r="D242" s="57" t="s">
        <v>1246</v>
      </c>
    </row>
    <row r="243" spans="1:4" x14ac:dyDescent="0.3">
      <c r="A243" s="53" t="s">
        <v>333</v>
      </c>
      <c r="B243" s="54" t="s">
        <v>1484</v>
      </c>
      <c r="C243" s="53" t="s">
        <v>1333</v>
      </c>
      <c r="D243" s="57" t="s">
        <v>1244</v>
      </c>
    </row>
    <row r="244" spans="1:4" x14ac:dyDescent="0.3">
      <c r="A244" s="53" t="s">
        <v>333</v>
      </c>
      <c r="B244" s="54" t="s">
        <v>1485</v>
      </c>
      <c r="C244" s="53" t="s">
        <v>334</v>
      </c>
      <c r="D244" s="53" t="s">
        <v>335</v>
      </c>
    </row>
    <row r="245" spans="1:4" x14ac:dyDescent="0.3">
      <c r="A245" s="53" t="s">
        <v>901</v>
      </c>
      <c r="B245" s="54" t="s">
        <v>1486</v>
      </c>
      <c r="C245" s="53" t="s">
        <v>1193</v>
      </c>
      <c r="D245" s="57" t="s">
        <v>1194</v>
      </c>
    </row>
    <row r="246" spans="1:4" x14ac:dyDescent="0.3">
      <c r="A246" s="53" t="s">
        <v>41</v>
      </c>
      <c r="B246" s="54" t="s">
        <v>1388</v>
      </c>
      <c r="C246" s="53" t="s">
        <v>1202</v>
      </c>
      <c r="D246" s="57" t="s">
        <v>1203</v>
      </c>
    </row>
    <row r="247" spans="1:4" x14ac:dyDescent="0.3">
      <c r="A247" s="53" t="s">
        <v>336</v>
      </c>
      <c r="B247" s="54" t="s">
        <v>1414</v>
      </c>
      <c r="C247" s="53" t="s">
        <v>337</v>
      </c>
      <c r="D247" s="53" t="s">
        <v>338</v>
      </c>
    </row>
    <row r="248" spans="1:4" x14ac:dyDescent="0.3">
      <c r="A248" s="53" t="s">
        <v>336</v>
      </c>
      <c r="B248" s="54" t="s">
        <v>1487</v>
      </c>
      <c r="C248" s="53" t="s">
        <v>339</v>
      </c>
      <c r="D248" s="53" t="s">
        <v>340</v>
      </c>
    </row>
    <row r="249" spans="1:4" x14ac:dyDescent="0.3">
      <c r="A249" s="53" t="s">
        <v>336</v>
      </c>
      <c r="B249" s="54" t="s">
        <v>1484</v>
      </c>
      <c r="C249" s="53" t="s">
        <v>1334</v>
      </c>
      <c r="D249" s="57" t="s">
        <v>1199</v>
      </c>
    </row>
    <row r="250" spans="1:4" x14ac:dyDescent="0.3">
      <c r="A250" s="53" t="s">
        <v>336</v>
      </c>
      <c r="B250" s="54" t="s">
        <v>1484</v>
      </c>
      <c r="C250" s="53" t="s">
        <v>1200</v>
      </c>
      <c r="D250" s="57" t="s">
        <v>1201</v>
      </c>
    </row>
    <row r="251" spans="1:4" x14ac:dyDescent="0.3">
      <c r="A251" s="53" t="s">
        <v>336</v>
      </c>
      <c r="B251" s="54" t="s">
        <v>1477</v>
      </c>
      <c r="C251" s="53" t="s">
        <v>341</v>
      </c>
      <c r="D251" s="53" t="s">
        <v>342</v>
      </c>
    </row>
    <row r="252" spans="1:4" x14ac:dyDescent="0.3">
      <c r="A252" s="53" t="s">
        <v>336</v>
      </c>
      <c r="B252" s="54" t="s">
        <v>1488</v>
      </c>
      <c r="C252" s="53" t="s">
        <v>347</v>
      </c>
      <c r="D252" s="53" t="s">
        <v>348</v>
      </c>
    </row>
    <row r="253" spans="1:4" x14ac:dyDescent="0.3">
      <c r="A253" s="53" t="s">
        <v>371</v>
      </c>
      <c r="B253" s="54" t="s">
        <v>1387</v>
      </c>
      <c r="C253" s="53" t="s">
        <v>372</v>
      </c>
      <c r="D253" s="53" t="s">
        <v>373</v>
      </c>
    </row>
    <row r="254" spans="1:4" x14ac:dyDescent="0.3">
      <c r="A254" s="53" t="s">
        <v>362</v>
      </c>
      <c r="B254" s="54" t="s">
        <v>1489</v>
      </c>
      <c r="C254" s="53" t="s">
        <v>1763</v>
      </c>
      <c r="D254" s="57" t="s">
        <v>1846</v>
      </c>
    </row>
    <row r="255" spans="1:4" x14ac:dyDescent="0.3">
      <c r="A255" s="53" t="s">
        <v>362</v>
      </c>
      <c r="B255" s="54" t="s">
        <v>1490</v>
      </c>
      <c r="C255" s="53" t="s">
        <v>363</v>
      </c>
      <c r="D255" s="53" t="s">
        <v>364</v>
      </c>
    </row>
    <row r="256" spans="1:4" x14ac:dyDescent="0.3">
      <c r="A256" s="53" t="s">
        <v>323</v>
      </c>
      <c r="B256" s="54" t="s">
        <v>324</v>
      </c>
      <c r="C256" s="53" t="s">
        <v>325</v>
      </c>
      <c r="D256" s="53" t="s">
        <v>326</v>
      </c>
    </row>
    <row r="257" spans="1:4" ht="28.8" x14ac:dyDescent="0.3">
      <c r="A257" s="53" t="s">
        <v>327</v>
      </c>
      <c r="B257" s="54" t="s">
        <v>328</v>
      </c>
      <c r="C257" s="53" t="s">
        <v>329</v>
      </c>
      <c r="D257" s="53" t="s">
        <v>330</v>
      </c>
    </row>
    <row r="258" spans="1:4" x14ac:dyDescent="0.3">
      <c r="A258" s="53" t="s">
        <v>352</v>
      </c>
      <c r="B258" s="54" t="s">
        <v>1414</v>
      </c>
      <c r="C258" s="53" t="s">
        <v>353</v>
      </c>
      <c r="D258" s="53" t="s">
        <v>354</v>
      </c>
    </row>
    <row r="259" spans="1:4" x14ac:dyDescent="0.3">
      <c r="A259" s="53" t="s">
        <v>352</v>
      </c>
      <c r="B259" s="54" t="s">
        <v>1491</v>
      </c>
      <c r="C259" s="53" t="s">
        <v>1764</v>
      </c>
      <c r="D259" s="57" t="s">
        <v>1847</v>
      </c>
    </row>
    <row r="260" spans="1:4" x14ac:dyDescent="0.3">
      <c r="A260" s="53" t="s">
        <v>574</v>
      </c>
      <c r="B260" s="54" t="s">
        <v>1492</v>
      </c>
      <c r="C260" s="53" t="s">
        <v>1197</v>
      </c>
      <c r="D260" s="57" t="s">
        <v>1198</v>
      </c>
    </row>
    <row r="261" spans="1:4" ht="28.8" x14ac:dyDescent="0.3">
      <c r="A261" s="53" t="s">
        <v>349</v>
      </c>
      <c r="B261" s="54" t="s">
        <v>1414</v>
      </c>
      <c r="C261" s="53" t="s">
        <v>350</v>
      </c>
      <c r="D261" s="53" t="s">
        <v>351</v>
      </c>
    </row>
    <row r="262" spans="1:4" x14ac:dyDescent="0.3">
      <c r="A262" s="53" t="s">
        <v>331</v>
      </c>
      <c r="B262" s="54" t="s">
        <v>1414</v>
      </c>
      <c r="C262" s="53" t="s">
        <v>1765</v>
      </c>
      <c r="D262" s="53" t="s">
        <v>332</v>
      </c>
    </row>
    <row r="263" spans="1:4" x14ac:dyDescent="0.3">
      <c r="A263" s="53" t="s">
        <v>331</v>
      </c>
      <c r="B263" s="54" t="s">
        <v>1484</v>
      </c>
      <c r="C263" s="53" t="s">
        <v>1195</v>
      </c>
      <c r="D263" s="57" t="s">
        <v>1196</v>
      </c>
    </row>
    <row r="264" spans="1:4" x14ac:dyDescent="0.3">
      <c r="A264" s="53" t="s">
        <v>368</v>
      </c>
      <c r="B264" s="54" t="s">
        <v>1493</v>
      </c>
      <c r="C264" s="53" t="s">
        <v>369</v>
      </c>
      <c r="D264" s="53" t="s">
        <v>370</v>
      </c>
    </row>
    <row r="265" spans="1:4" x14ac:dyDescent="0.3">
      <c r="A265" s="53" t="s">
        <v>343</v>
      </c>
      <c r="B265" s="54" t="s">
        <v>1414</v>
      </c>
      <c r="C265" s="53" t="s">
        <v>344</v>
      </c>
      <c r="D265" s="53" t="s">
        <v>345</v>
      </c>
    </row>
    <row r="266" spans="1:4" x14ac:dyDescent="0.3">
      <c r="A266" s="53" t="s">
        <v>343</v>
      </c>
      <c r="B266" s="54" t="s">
        <v>1494</v>
      </c>
      <c r="C266" s="53" t="s">
        <v>1243</v>
      </c>
      <c r="D266" s="53" t="s">
        <v>346</v>
      </c>
    </row>
    <row r="267" spans="1:4" ht="28.8" x14ac:dyDescent="0.3">
      <c r="A267" s="53" t="s">
        <v>360</v>
      </c>
      <c r="B267" s="54" t="s">
        <v>1495</v>
      </c>
      <c r="C267" s="53" t="s">
        <v>1766</v>
      </c>
      <c r="D267" s="53" t="s">
        <v>361</v>
      </c>
    </row>
    <row r="268" spans="1:4" x14ac:dyDescent="0.3">
      <c r="A268" s="53"/>
      <c r="B268" s="54"/>
      <c r="C268" s="53"/>
      <c r="D268" s="53"/>
    </row>
    <row r="269" spans="1:4" ht="21" x14ac:dyDescent="0.4">
      <c r="A269" s="48" t="s">
        <v>46</v>
      </c>
      <c r="B269" s="6"/>
      <c r="C269" s="26"/>
      <c r="D269" s="95" t="str">
        <f>COUNTA(A271:A289) &amp; " ПАРТНЕРОВ"</f>
        <v>18 ПАРТНЕРОВ</v>
      </c>
    </row>
    <row r="270" spans="1:4" x14ac:dyDescent="0.3">
      <c r="A270" s="22" t="s">
        <v>16</v>
      </c>
      <c r="B270" s="1" t="s">
        <v>17</v>
      </c>
      <c r="C270" s="22" t="s">
        <v>18</v>
      </c>
      <c r="D270" s="22" t="s">
        <v>19</v>
      </c>
    </row>
    <row r="271" spans="1:4" x14ac:dyDescent="0.3">
      <c r="A271" s="53" t="s">
        <v>374</v>
      </c>
      <c r="B271" s="54" t="s">
        <v>1496</v>
      </c>
      <c r="C271" s="53" t="s">
        <v>375</v>
      </c>
      <c r="D271" s="53" t="s">
        <v>376</v>
      </c>
    </row>
    <row r="272" spans="1:4" x14ac:dyDescent="0.3">
      <c r="A272" s="53" t="s">
        <v>374</v>
      </c>
      <c r="B272" s="54" t="s">
        <v>1414</v>
      </c>
      <c r="C272" s="53" t="s">
        <v>377</v>
      </c>
      <c r="D272" s="53" t="s">
        <v>378</v>
      </c>
    </row>
    <row r="273" spans="1:4" x14ac:dyDescent="0.3">
      <c r="A273" s="53" t="s">
        <v>374</v>
      </c>
      <c r="B273" s="54" t="s">
        <v>1480</v>
      </c>
      <c r="C273" s="53" t="s">
        <v>379</v>
      </c>
      <c r="D273" s="53" t="s">
        <v>380</v>
      </c>
    </row>
    <row r="274" spans="1:4" x14ac:dyDescent="0.3">
      <c r="A274" s="53" t="s">
        <v>374</v>
      </c>
      <c r="B274" s="54" t="s">
        <v>1477</v>
      </c>
      <c r="C274" s="53" t="s">
        <v>383</v>
      </c>
      <c r="D274" s="53" t="s">
        <v>384</v>
      </c>
    </row>
    <row r="275" spans="1:4" x14ac:dyDescent="0.3">
      <c r="A275" s="53" t="s">
        <v>374</v>
      </c>
      <c r="B275" s="54" t="s">
        <v>1430</v>
      </c>
      <c r="C275" s="53" t="s">
        <v>381</v>
      </c>
      <c r="D275" s="53" t="s">
        <v>382</v>
      </c>
    </row>
    <row r="276" spans="1:4" x14ac:dyDescent="0.3">
      <c r="A276" s="53" t="s">
        <v>374</v>
      </c>
      <c r="B276" s="54" t="s">
        <v>1416</v>
      </c>
      <c r="C276" s="53" t="s">
        <v>1335</v>
      </c>
      <c r="D276" s="57" t="s">
        <v>1258</v>
      </c>
    </row>
    <row r="277" spans="1:4" ht="28.8" x14ac:dyDescent="0.3">
      <c r="A277" s="53" t="s">
        <v>1129</v>
      </c>
      <c r="B277" s="54" t="s">
        <v>1497</v>
      </c>
      <c r="C277" s="53" t="s">
        <v>1281</v>
      </c>
      <c r="D277" s="57" t="s">
        <v>1848</v>
      </c>
    </row>
    <row r="278" spans="1:4" x14ac:dyDescent="0.3">
      <c r="A278" s="53" t="s">
        <v>1268</v>
      </c>
      <c r="B278" s="54" t="s">
        <v>1480</v>
      </c>
      <c r="C278" s="53" t="s">
        <v>1767</v>
      </c>
      <c r="D278" s="57" t="s">
        <v>1269</v>
      </c>
    </row>
    <row r="279" spans="1:4" x14ac:dyDescent="0.3">
      <c r="A279" s="53" t="s">
        <v>397</v>
      </c>
      <c r="B279" s="54" t="s">
        <v>1480</v>
      </c>
      <c r="C279" s="53" t="s">
        <v>398</v>
      </c>
      <c r="D279" s="53" t="s">
        <v>399</v>
      </c>
    </row>
    <row r="280" spans="1:4" x14ac:dyDescent="0.3">
      <c r="A280" s="53" t="s">
        <v>385</v>
      </c>
      <c r="B280" s="54" t="s">
        <v>1414</v>
      </c>
      <c r="C280" s="53" t="s">
        <v>1278</v>
      </c>
      <c r="D280" s="57" t="s">
        <v>1279</v>
      </c>
    </row>
    <row r="281" spans="1:4" x14ac:dyDescent="0.3">
      <c r="A281" s="53" t="s">
        <v>385</v>
      </c>
      <c r="B281" s="54" t="s">
        <v>1426</v>
      </c>
      <c r="C281" s="53" t="s">
        <v>386</v>
      </c>
      <c r="D281" s="53" t="s">
        <v>387</v>
      </c>
    </row>
    <row r="282" spans="1:4" x14ac:dyDescent="0.3">
      <c r="A282" s="53" t="s">
        <v>385</v>
      </c>
      <c r="B282" s="54" t="s">
        <v>1430</v>
      </c>
      <c r="C282" s="53" t="s">
        <v>1261</v>
      </c>
      <c r="D282" s="57" t="s">
        <v>1262</v>
      </c>
    </row>
    <row r="283" spans="1:4" x14ac:dyDescent="0.3">
      <c r="A283" s="53" t="s">
        <v>385</v>
      </c>
      <c r="B283" s="54" t="s">
        <v>1430</v>
      </c>
      <c r="C283" s="53" t="s">
        <v>1266</v>
      </c>
      <c r="D283" s="57" t="s">
        <v>1267</v>
      </c>
    </row>
    <row r="284" spans="1:4" x14ac:dyDescent="0.3">
      <c r="A284" s="53" t="s">
        <v>385</v>
      </c>
      <c r="B284" s="54" t="s">
        <v>1430</v>
      </c>
      <c r="C284" s="53" t="s">
        <v>388</v>
      </c>
      <c r="D284" s="57" t="s">
        <v>1265</v>
      </c>
    </row>
    <row r="285" spans="1:4" x14ac:dyDescent="0.3">
      <c r="A285" s="53" t="s">
        <v>47</v>
      </c>
      <c r="B285" s="54" t="s">
        <v>1498</v>
      </c>
      <c r="C285" s="53" t="s">
        <v>392</v>
      </c>
      <c r="D285" s="53" t="s">
        <v>393</v>
      </c>
    </row>
    <row r="286" spans="1:4" x14ac:dyDescent="0.3">
      <c r="A286" s="53" t="s">
        <v>47</v>
      </c>
      <c r="B286" s="54" t="s">
        <v>1430</v>
      </c>
      <c r="C286" s="53" t="s">
        <v>394</v>
      </c>
      <c r="D286" s="57" t="s">
        <v>1264</v>
      </c>
    </row>
    <row r="287" spans="1:4" x14ac:dyDescent="0.3">
      <c r="A287" s="53" t="s">
        <v>47</v>
      </c>
      <c r="B287" s="54" t="s">
        <v>1430</v>
      </c>
      <c r="C287" s="53" t="s">
        <v>389</v>
      </c>
      <c r="D287" s="57" t="s">
        <v>1263</v>
      </c>
    </row>
    <row r="288" spans="1:4" x14ac:dyDescent="0.3">
      <c r="A288" s="53" t="s">
        <v>1131</v>
      </c>
      <c r="B288" s="54" t="s">
        <v>390</v>
      </c>
      <c r="C288" s="53" t="s">
        <v>391</v>
      </c>
      <c r="D288" s="53" t="s">
        <v>1849</v>
      </c>
    </row>
    <row r="289" spans="1:4" x14ac:dyDescent="0.3">
      <c r="A289" s="53"/>
      <c r="B289" s="54"/>
      <c r="C289" s="53"/>
      <c r="D289" s="53"/>
    </row>
    <row r="290" spans="1:4" ht="21" x14ac:dyDescent="0.4">
      <c r="A290" s="48" t="s">
        <v>49</v>
      </c>
      <c r="B290" s="6"/>
      <c r="C290" s="26"/>
      <c r="D290" s="95" t="str">
        <f>COUNTA(A292:A323) &amp; " ПАРТНЕР"</f>
        <v>31 ПАРТНЕР</v>
      </c>
    </row>
    <row r="291" spans="1:4" x14ac:dyDescent="0.3">
      <c r="A291" s="22" t="s">
        <v>16</v>
      </c>
      <c r="B291" s="1" t="s">
        <v>17</v>
      </c>
      <c r="C291" s="22" t="s">
        <v>18</v>
      </c>
      <c r="D291" s="22" t="s">
        <v>19</v>
      </c>
    </row>
    <row r="292" spans="1:4" x14ac:dyDescent="0.3">
      <c r="A292" s="53" t="s">
        <v>403</v>
      </c>
      <c r="B292" s="54" t="s">
        <v>1431</v>
      </c>
      <c r="C292" s="53" t="s">
        <v>1336</v>
      </c>
      <c r="D292" s="57" t="s">
        <v>1310</v>
      </c>
    </row>
    <row r="293" spans="1:4" x14ac:dyDescent="0.3">
      <c r="A293" s="53" t="s">
        <v>404</v>
      </c>
      <c r="B293" s="54" t="s">
        <v>1431</v>
      </c>
      <c r="C293" s="53" t="s">
        <v>1255</v>
      </c>
      <c r="D293" s="57" t="s">
        <v>1254</v>
      </c>
    </row>
    <row r="294" spans="1:4" x14ac:dyDescent="0.3">
      <c r="A294" s="53" t="s">
        <v>404</v>
      </c>
      <c r="B294" s="54" t="s">
        <v>1480</v>
      </c>
      <c r="C294" s="53" t="s">
        <v>1337</v>
      </c>
      <c r="D294" s="57" t="s">
        <v>1270</v>
      </c>
    </row>
    <row r="295" spans="1:4" x14ac:dyDescent="0.3">
      <c r="A295" s="53" t="s">
        <v>1256</v>
      </c>
      <c r="B295" s="54" t="s">
        <v>1431</v>
      </c>
      <c r="C295" s="53" t="s">
        <v>1338</v>
      </c>
      <c r="D295" s="57" t="s">
        <v>1257</v>
      </c>
    </row>
    <row r="296" spans="1:4" x14ac:dyDescent="0.3">
      <c r="A296" s="53" t="s">
        <v>406</v>
      </c>
      <c r="B296" s="54" t="s">
        <v>1431</v>
      </c>
      <c r="C296" s="53" t="s">
        <v>407</v>
      </c>
      <c r="D296" s="53" t="s">
        <v>408</v>
      </c>
    </row>
    <row r="297" spans="1:4" x14ac:dyDescent="0.3">
      <c r="A297" s="53" t="s">
        <v>426</v>
      </c>
      <c r="B297" s="54" t="s">
        <v>1480</v>
      </c>
      <c r="C297" s="53" t="s">
        <v>1271</v>
      </c>
      <c r="D297" s="57" t="s">
        <v>1272</v>
      </c>
    </row>
    <row r="298" spans="1:4" x14ac:dyDescent="0.3">
      <c r="A298" s="53" t="s">
        <v>400</v>
      </c>
      <c r="B298" s="54" t="s">
        <v>1385</v>
      </c>
      <c r="C298" s="53" t="s">
        <v>1289</v>
      </c>
      <c r="D298" s="57" t="s">
        <v>1290</v>
      </c>
    </row>
    <row r="299" spans="1:4" x14ac:dyDescent="0.3">
      <c r="A299" s="53" t="s">
        <v>400</v>
      </c>
      <c r="B299" s="54" t="s">
        <v>1431</v>
      </c>
      <c r="C299" s="53" t="s">
        <v>405</v>
      </c>
      <c r="D299" s="57" t="s">
        <v>1850</v>
      </c>
    </row>
    <row r="300" spans="1:4" x14ac:dyDescent="0.3">
      <c r="A300" s="53" t="s">
        <v>400</v>
      </c>
      <c r="B300" s="54" t="s">
        <v>1499</v>
      </c>
      <c r="C300" s="53" t="s">
        <v>401</v>
      </c>
      <c r="D300" s="53" t="s">
        <v>402</v>
      </c>
    </row>
    <row r="301" spans="1:4" x14ac:dyDescent="0.3">
      <c r="A301" s="53" t="s">
        <v>414</v>
      </c>
      <c r="B301" s="54" t="s">
        <v>1432</v>
      </c>
      <c r="C301" s="53" t="s">
        <v>428</v>
      </c>
      <c r="D301" s="53" t="s">
        <v>429</v>
      </c>
    </row>
    <row r="302" spans="1:4" x14ac:dyDescent="0.3">
      <c r="A302" s="53" t="s">
        <v>414</v>
      </c>
      <c r="B302" s="54" t="s">
        <v>1480</v>
      </c>
      <c r="C302" s="53" t="s">
        <v>1768</v>
      </c>
      <c r="D302" s="57" t="s">
        <v>1275</v>
      </c>
    </row>
    <row r="303" spans="1:4" x14ac:dyDescent="0.3">
      <c r="A303" s="53" t="s">
        <v>414</v>
      </c>
      <c r="B303" s="54" t="s">
        <v>1386</v>
      </c>
      <c r="C303" s="53" t="s">
        <v>415</v>
      </c>
      <c r="D303" s="53" t="s">
        <v>416</v>
      </c>
    </row>
    <row r="304" spans="1:4" x14ac:dyDescent="0.3">
      <c r="A304" s="53" t="s">
        <v>417</v>
      </c>
      <c r="B304" s="54" t="s">
        <v>1500</v>
      </c>
      <c r="C304" s="53" t="s">
        <v>420</v>
      </c>
      <c r="D304" s="57" t="s">
        <v>1851</v>
      </c>
    </row>
    <row r="305" spans="1:4" x14ac:dyDescent="0.3">
      <c r="A305" s="53" t="s">
        <v>417</v>
      </c>
      <c r="B305" s="54" t="s">
        <v>1431</v>
      </c>
      <c r="C305" s="53" t="s">
        <v>418</v>
      </c>
      <c r="D305" s="53" t="s">
        <v>419</v>
      </c>
    </row>
    <row r="306" spans="1:4" x14ac:dyDescent="0.3">
      <c r="A306" s="53" t="s">
        <v>417</v>
      </c>
      <c r="B306" s="54" t="s">
        <v>1480</v>
      </c>
      <c r="C306" s="53" t="s">
        <v>1276</v>
      </c>
      <c r="D306" s="57" t="s">
        <v>1277</v>
      </c>
    </row>
    <row r="307" spans="1:4" x14ac:dyDescent="0.3">
      <c r="A307" s="53" t="s">
        <v>50</v>
      </c>
      <c r="B307" s="54" t="s">
        <v>1414</v>
      </c>
      <c r="C307" s="53" t="s">
        <v>1280</v>
      </c>
      <c r="D307" s="57" t="s">
        <v>411</v>
      </c>
    </row>
    <row r="308" spans="1:4" x14ac:dyDescent="0.3">
      <c r="A308" s="53" t="s">
        <v>50</v>
      </c>
      <c r="B308" s="54" t="s">
        <v>1432</v>
      </c>
      <c r="C308" s="53" t="s">
        <v>413</v>
      </c>
      <c r="D308" s="57" t="s">
        <v>1852</v>
      </c>
    </row>
    <row r="309" spans="1:4" x14ac:dyDescent="0.3">
      <c r="A309" s="53" t="s">
        <v>50</v>
      </c>
      <c r="B309" s="54" t="s">
        <v>1432</v>
      </c>
      <c r="C309" s="53" t="s">
        <v>1260</v>
      </c>
      <c r="D309" s="57" t="s">
        <v>1853</v>
      </c>
    </row>
    <row r="310" spans="1:4" x14ac:dyDescent="0.3">
      <c r="A310" s="53" t="s">
        <v>50</v>
      </c>
      <c r="B310" s="54" t="s">
        <v>1385</v>
      </c>
      <c r="C310" s="53" t="s">
        <v>1287</v>
      </c>
      <c r="D310" s="57" t="s">
        <v>1288</v>
      </c>
    </row>
    <row r="311" spans="1:4" x14ac:dyDescent="0.3">
      <c r="A311" s="53" t="s">
        <v>50</v>
      </c>
      <c r="B311" s="54" t="s">
        <v>1480</v>
      </c>
      <c r="C311" s="53" t="s">
        <v>409</v>
      </c>
      <c r="D311" s="53" t="s">
        <v>410</v>
      </c>
    </row>
    <row r="312" spans="1:4" x14ac:dyDescent="0.3">
      <c r="A312" s="53" t="s">
        <v>50</v>
      </c>
      <c r="B312" s="54" t="s">
        <v>1501</v>
      </c>
      <c r="C312" s="53" t="s">
        <v>1260</v>
      </c>
      <c r="D312" s="57" t="s">
        <v>1852</v>
      </c>
    </row>
    <row r="313" spans="1:4" x14ac:dyDescent="0.3">
      <c r="A313" s="53" t="s">
        <v>50</v>
      </c>
      <c r="B313" s="54" t="s">
        <v>1416</v>
      </c>
      <c r="C313" s="53" t="s">
        <v>412</v>
      </c>
      <c r="D313" s="57" t="s">
        <v>1259</v>
      </c>
    </row>
    <row r="314" spans="1:4" x14ac:dyDescent="0.3">
      <c r="A314" s="53" t="s">
        <v>421</v>
      </c>
      <c r="B314" s="54" t="s">
        <v>1432</v>
      </c>
      <c r="C314" s="53" t="s">
        <v>430</v>
      </c>
      <c r="D314" s="53" t="s">
        <v>431</v>
      </c>
    </row>
    <row r="315" spans="1:4" x14ac:dyDescent="0.3">
      <c r="A315" s="53" t="s">
        <v>421</v>
      </c>
      <c r="B315" s="54" t="s">
        <v>1432</v>
      </c>
      <c r="C315" s="53" t="s">
        <v>1283</v>
      </c>
      <c r="D315" s="53" t="s">
        <v>432</v>
      </c>
    </row>
    <row r="316" spans="1:4" x14ac:dyDescent="0.3">
      <c r="A316" s="53" t="s">
        <v>421</v>
      </c>
      <c r="B316" s="54" t="s">
        <v>1502</v>
      </c>
      <c r="C316" s="53" t="s">
        <v>427</v>
      </c>
      <c r="D316" s="57" t="s">
        <v>1301</v>
      </c>
    </row>
    <row r="317" spans="1:4" x14ac:dyDescent="0.3">
      <c r="A317" s="53" t="s">
        <v>421</v>
      </c>
      <c r="B317" s="54" t="s">
        <v>1480</v>
      </c>
      <c r="C317" s="53" t="s">
        <v>1273</v>
      </c>
      <c r="D317" s="57" t="s">
        <v>1274</v>
      </c>
    </row>
    <row r="318" spans="1:4" x14ac:dyDescent="0.3">
      <c r="A318" s="53" t="s">
        <v>421</v>
      </c>
      <c r="B318" s="54" t="s">
        <v>1503</v>
      </c>
      <c r="C318" s="53" t="s">
        <v>423</v>
      </c>
      <c r="D318" s="57" t="s">
        <v>1855</v>
      </c>
    </row>
    <row r="319" spans="1:4" x14ac:dyDescent="0.3">
      <c r="A319" s="53" t="s">
        <v>421</v>
      </c>
      <c r="B319" s="54" t="s">
        <v>1504</v>
      </c>
      <c r="C319" s="53" t="s">
        <v>422</v>
      </c>
      <c r="D319" s="57" t="s">
        <v>1854</v>
      </c>
    </row>
    <row r="320" spans="1:4" x14ac:dyDescent="0.3">
      <c r="A320" s="53" t="s">
        <v>421</v>
      </c>
      <c r="B320" s="54" t="s">
        <v>1505</v>
      </c>
      <c r="C320" s="53" t="s">
        <v>424</v>
      </c>
      <c r="D320" s="53" t="s">
        <v>425</v>
      </c>
    </row>
    <row r="321" spans="1:4" x14ac:dyDescent="0.3">
      <c r="A321" s="53" t="s">
        <v>52</v>
      </c>
      <c r="B321" s="54" t="s">
        <v>1385</v>
      </c>
      <c r="C321" s="53" t="s">
        <v>1282</v>
      </c>
      <c r="D321" s="57" t="s">
        <v>1252</v>
      </c>
    </row>
    <row r="322" spans="1:4" x14ac:dyDescent="0.3">
      <c r="A322" s="53" t="s">
        <v>52</v>
      </c>
      <c r="B322" s="54" t="s">
        <v>1385</v>
      </c>
      <c r="C322" s="53" t="s">
        <v>1339</v>
      </c>
      <c r="D322" s="57" t="s">
        <v>1856</v>
      </c>
    </row>
    <row r="323" spans="1:4" x14ac:dyDescent="0.3">
      <c r="A323" s="53"/>
      <c r="B323" s="54"/>
      <c r="C323" s="53"/>
      <c r="D323" s="53"/>
    </row>
    <row r="324" spans="1:4" ht="21" x14ac:dyDescent="0.4">
      <c r="A324" s="48" t="s">
        <v>54</v>
      </c>
      <c r="B324" s="6"/>
      <c r="C324" s="26"/>
      <c r="D324" s="95" t="str">
        <f>COUNTA(A326:A337) &amp; " ПАРТНЕРОВ"</f>
        <v>11 ПАРТНЕРОВ</v>
      </c>
    </row>
    <row r="325" spans="1:4" ht="15" thickBot="1" x14ac:dyDescent="0.35">
      <c r="A325" s="42" t="s">
        <v>16</v>
      </c>
      <c r="B325" s="2" t="s">
        <v>17</v>
      </c>
      <c r="C325" s="27" t="s">
        <v>18</v>
      </c>
      <c r="D325" s="39" t="s">
        <v>19</v>
      </c>
    </row>
    <row r="326" spans="1:4" ht="15" thickTop="1" x14ac:dyDescent="0.3">
      <c r="A326" s="53" t="s">
        <v>440</v>
      </c>
      <c r="B326" s="54" t="s">
        <v>1506</v>
      </c>
      <c r="C326" s="53" t="s">
        <v>441</v>
      </c>
      <c r="D326" s="53" t="s">
        <v>442</v>
      </c>
    </row>
    <row r="327" spans="1:4" x14ac:dyDescent="0.3">
      <c r="A327" s="53" t="s">
        <v>433</v>
      </c>
      <c r="B327" s="54" t="s">
        <v>1507</v>
      </c>
      <c r="C327" s="53" t="s">
        <v>434</v>
      </c>
      <c r="D327" s="53" t="s">
        <v>435</v>
      </c>
    </row>
    <row r="328" spans="1:4" x14ac:dyDescent="0.3">
      <c r="A328" s="53" t="s">
        <v>55</v>
      </c>
      <c r="B328" s="54" t="s">
        <v>1508</v>
      </c>
      <c r="C328" s="53" t="s">
        <v>1769</v>
      </c>
      <c r="D328" s="53" t="s">
        <v>439</v>
      </c>
    </row>
    <row r="329" spans="1:4" x14ac:dyDescent="0.3">
      <c r="A329" s="53" t="s">
        <v>449</v>
      </c>
      <c r="B329" s="54" t="s">
        <v>450</v>
      </c>
      <c r="C329" s="53" t="s">
        <v>1807</v>
      </c>
      <c r="D329" s="53" t="s">
        <v>451</v>
      </c>
    </row>
    <row r="330" spans="1:4" x14ac:dyDescent="0.3">
      <c r="A330" s="53" t="s">
        <v>436</v>
      </c>
      <c r="B330" s="54" t="s">
        <v>452</v>
      </c>
      <c r="C330" s="53" t="s">
        <v>453</v>
      </c>
      <c r="D330" s="53" t="s">
        <v>454</v>
      </c>
    </row>
    <row r="331" spans="1:4" x14ac:dyDescent="0.3">
      <c r="A331" s="53" t="s">
        <v>436</v>
      </c>
      <c r="B331" s="54" t="s">
        <v>1509</v>
      </c>
      <c r="C331" s="53" t="s">
        <v>443</v>
      </c>
      <c r="D331" s="53" t="s">
        <v>444</v>
      </c>
    </row>
    <row r="332" spans="1:4" x14ac:dyDescent="0.3">
      <c r="A332" s="53" t="s">
        <v>436</v>
      </c>
      <c r="B332" s="54" t="s">
        <v>1384</v>
      </c>
      <c r="C332" s="53" t="s">
        <v>455</v>
      </c>
      <c r="D332" s="57" t="s">
        <v>1857</v>
      </c>
    </row>
    <row r="333" spans="1:4" x14ac:dyDescent="0.3">
      <c r="A333" s="53" t="s">
        <v>436</v>
      </c>
      <c r="B333" s="54" t="s">
        <v>445</v>
      </c>
      <c r="C333" s="53" t="s">
        <v>1808</v>
      </c>
      <c r="D333" s="53" t="s">
        <v>446</v>
      </c>
    </row>
    <row r="334" spans="1:4" x14ac:dyDescent="0.3">
      <c r="A334" s="53" t="s">
        <v>436</v>
      </c>
      <c r="B334" s="54" t="s">
        <v>1510</v>
      </c>
      <c r="C334" s="53" t="s">
        <v>447</v>
      </c>
      <c r="D334" s="53" t="s">
        <v>448</v>
      </c>
    </row>
    <row r="335" spans="1:4" x14ac:dyDescent="0.3">
      <c r="A335" s="53" t="s">
        <v>436</v>
      </c>
      <c r="B335" s="54" t="s">
        <v>1511</v>
      </c>
      <c r="C335" s="53" t="s">
        <v>437</v>
      </c>
      <c r="D335" s="53" t="s">
        <v>438</v>
      </c>
    </row>
    <row r="336" spans="1:4" x14ac:dyDescent="0.3">
      <c r="A336" s="53" t="s">
        <v>456</v>
      </c>
      <c r="B336" s="54" t="s">
        <v>1431</v>
      </c>
      <c r="C336" s="53" t="s">
        <v>457</v>
      </c>
      <c r="D336" s="53" t="s">
        <v>458</v>
      </c>
    </row>
    <row r="337" spans="1:4" x14ac:dyDescent="0.3">
      <c r="A337" s="53"/>
      <c r="B337" s="54"/>
      <c r="C337" s="53"/>
      <c r="D337" s="53"/>
    </row>
    <row r="338" spans="1:4" ht="28.8" x14ac:dyDescent="0.55000000000000004">
      <c r="A338" s="38" t="s">
        <v>111</v>
      </c>
      <c r="B338" s="3"/>
      <c r="C338" s="23"/>
      <c r="D338" s="94" t="str">
        <f>COUNTA(A340:A358) &amp; " ПАРТНЕРОВ"</f>
        <v>18 ПАРТНЕРОВ</v>
      </c>
    </row>
    <row r="339" spans="1:4" x14ac:dyDescent="0.3">
      <c r="A339" s="18" t="s">
        <v>16</v>
      </c>
      <c r="B339" t="s">
        <v>17</v>
      </c>
      <c r="C339" s="18" t="s">
        <v>18</v>
      </c>
      <c r="D339" s="18" t="s">
        <v>19</v>
      </c>
    </row>
    <row r="340" spans="1:4" x14ac:dyDescent="0.3">
      <c r="A340" s="53" t="s">
        <v>476</v>
      </c>
      <c r="B340" s="54" t="s">
        <v>1441</v>
      </c>
      <c r="C340" s="53" t="s">
        <v>1770</v>
      </c>
      <c r="D340" s="53" t="s">
        <v>477</v>
      </c>
    </row>
    <row r="341" spans="1:4" x14ac:dyDescent="0.3">
      <c r="A341" s="53" t="s">
        <v>58</v>
      </c>
      <c r="B341" s="54" t="s">
        <v>1441</v>
      </c>
      <c r="C341" s="53" t="s">
        <v>478</v>
      </c>
      <c r="D341" s="53" t="s">
        <v>479</v>
      </c>
    </row>
    <row r="342" spans="1:4" x14ac:dyDescent="0.3">
      <c r="A342" s="53" t="s">
        <v>58</v>
      </c>
      <c r="B342" s="54" t="s">
        <v>1441</v>
      </c>
      <c r="C342" s="53" t="s">
        <v>480</v>
      </c>
      <c r="D342" s="53" t="s">
        <v>481</v>
      </c>
    </row>
    <row r="343" spans="1:4" x14ac:dyDescent="0.3">
      <c r="A343" s="53" t="s">
        <v>58</v>
      </c>
      <c r="B343" s="54" t="s">
        <v>1512</v>
      </c>
      <c r="C343" s="53" t="s">
        <v>471</v>
      </c>
      <c r="D343" s="53" t="s">
        <v>472</v>
      </c>
    </row>
    <row r="344" spans="1:4" x14ac:dyDescent="0.3">
      <c r="A344" s="53" t="s">
        <v>482</v>
      </c>
      <c r="B344" s="54" t="s">
        <v>1441</v>
      </c>
      <c r="C344" s="53" t="s">
        <v>483</v>
      </c>
      <c r="D344" s="53" t="s">
        <v>484</v>
      </c>
    </row>
    <row r="345" spans="1:4" x14ac:dyDescent="0.3">
      <c r="A345" s="53" t="s">
        <v>482</v>
      </c>
      <c r="B345" s="54" t="s">
        <v>1441</v>
      </c>
      <c r="C345" s="53" t="s">
        <v>485</v>
      </c>
      <c r="D345" s="53" t="s">
        <v>486</v>
      </c>
    </row>
    <row r="346" spans="1:4" x14ac:dyDescent="0.3">
      <c r="A346" s="53" t="s">
        <v>474</v>
      </c>
      <c r="B346" s="54" t="s">
        <v>1441</v>
      </c>
      <c r="C346" s="53" t="s">
        <v>475</v>
      </c>
      <c r="D346" s="53" t="s">
        <v>72</v>
      </c>
    </row>
    <row r="347" spans="1:4" x14ac:dyDescent="0.3">
      <c r="A347" s="53" t="s">
        <v>487</v>
      </c>
      <c r="B347" s="54" t="s">
        <v>1441</v>
      </c>
      <c r="C347" s="53" t="s">
        <v>488</v>
      </c>
      <c r="D347" s="53" t="s">
        <v>489</v>
      </c>
    </row>
    <row r="348" spans="1:4" x14ac:dyDescent="0.3">
      <c r="A348" s="53" t="s">
        <v>73</v>
      </c>
      <c r="B348" s="54" t="s">
        <v>1437</v>
      </c>
      <c r="C348" s="53" t="s">
        <v>473</v>
      </c>
      <c r="D348" s="53" t="s">
        <v>75</v>
      </c>
    </row>
    <row r="349" spans="1:4" x14ac:dyDescent="0.3">
      <c r="A349" s="53" t="s">
        <v>73</v>
      </c>
      <c r="B349" s="54" t="s">
        <v>1513</v>
      </c>
      <c r="C349" s="53" t="s">
        <v>467</v>
      </c>
      <c r="D349" s="53" t="s">
        <v>468</v>
      </c>
    </row>
    <row r="350" spans="1:4" ht="28.8" x14ac:dyDescent="0.3">
      <c r="A350" s="53" t="s">
        <v>462</v>
      </c>
      <c r="B350" s="54" t="s">
        <v>1383</v>
      </c>
      <c r="C350" s="53" t="s">
        <v>463</v>
      </c>
      <c r="D350" s="53" t="s">
        <v>464</v>
      </c>
    </row>
    <row r="351" spans="1:4" x14ac:dyDescent="0.3">
      <c r="A351" s="53" t="s">
        <v>490</v>
      </c>
      <c r="B351" s="54" t="s">
        <v>1441</v>
      </c>
      <c r="C351" s="53" t="s">
        <v>491</v>
      </c>
      <c r="D351" s="53" t="s">
        <v>492</v>
      </c>
    </row>
    <row r="352" spans="1:4" x14ac:dyDescent="0.3">
      <c r="A352" s="53" t="s">
        <v>493</v>
      </c>
      <c r="B352" s="54" t="s">
        <v>1514</v>
      </c>
      <c r="C352" s="53" t="s">
        <v>499</v>
      </c>
      <c r="D352" s="53" t="s">
        <v>500</v>
      </c>
    </row>
    <row r="353" spans="1:4" x14ac:dyDescent="0.3">
      <c r="A353" s="53" t="s">
        <v>493</v>
      </c>
      <c r="B353" s="54" t="s">
        <v>1441</v>
      </c>
      <c r="C353" s="53" t="s">
        <v>494</v>
      </c>
      <c r="D353" s="53" t="s">
        <v>495</v>
      </c>
    </row>
    <row r="354" spans="1:4" x14ac:dyDescent="0.3">
      <c r="A354" s="53" t="s">
        <v>63</v>
      </c>
      <c r="B354" s="54" t="s">
        <v>1439</v>
      </c>
      <c r="C354" s="53" t="s">
        <v>465</v>
      </c>
      <c r="D354" s="53" t="s">
        <v>466</v>
      </c>
    </row>
    <row r="355" spans="1:4" x14ac:dyDescent="0.3">
      <c r="A355" s="53" t="s">
        <v>63</v>
      </c>
      <c r="B355" s="54" t="s">
        <v>1515</v>
      </c>
      <c r="C355" s="53" t="s">
        <v>469</v>
      </c>
      <c r="D355" s="53" t="s">
        <v>470</v>
      </c>
    </row>
    <row r="356" spans="1:4" x14ac:dyDescent="0.3">
      <c r="A356" s="53" t="s">
        <v>496</v>
      </c>
      <c r="B356" s="54" t="s">
        <v>1441</v>
      </c>
      <c r="C356" s="53" t="s">
        <v>497</v>
      </c>
      <c r="D356" s="53" t="s">
        <v>498</v>
      </c>
    </row>
    <row r="357" spans="1:4" x14ac:dyDescent="0.3">
      <c r="A357" s="53" t="s">
        <v>459</v>
      </c>
      <c r="B357" s="54" t="s">
        <v>1516</v>
      </c>
      <c r="C357" s="53" t="s">
        <v>460</v>
      </c>
      <c r="D357" s="53" t="s">
        <v>461</v>
      </c>
    </row>
    <row r="358" spans="1:4" x14ac:dyDescent="0.3">
      <c r="A358" s="53"/>
      <c r="B358" s="54"/>
      <c r="C358" s="53"/>
      <c r="D358" s="53"/>
    </row>
    <row r="359" spans="1:4" ht="28.8" x14ac:dyDescent="0.55000000000000004">
      <c r="A359" s="38" t="s">
        <v>112</v>
      </c>
      <c r="B359" s="3"/>
      <c r="C359" s="23"/>
      <c r="D359" s="94" t="str">
        <f>COUNTA(A361:A380) &amp; " ПАРТНЕРОВ"</f>
        <v>19 ПАРТНЕРОВ</v>
      </c>
    </row>
    <row r="360" spans="1:4" x14ac:dyDescent="0.3">
      <c r="A360" s="18" t="s">
        <v>16</v>
      </c>
      <c r="B360" t="s">
        <v>17</v>
      </c>
      <c r="C360" s="18" t="s">
        <v>18</v>
      </c>
      <c r="D360" s="18" t="s">
        <v>19</v>
      </c>
    </row>
    <row r="361" spans="1:4" x14ac:dyDescent="0.3">
      <c r="A361" s="110" t="s">
        <v>1122</v>
      </c>
      <c r="B361" s="110" t="s">
        <v>1122</v>
      </c>
      <c r="C361" s="110" t="s">
        <v>1122</v>
      </c>
      <c r="D361" s="110" t="s">
        <v>1122</v>
      </c>
    </row>
    <row r="362" spans="1:4" x14ac:dyDescent="0.3">
      <c r="A362" s="111" t="s">
        <v>1190</v>
      </c>
      <c r="B362" s="111" t="s">
        <v>1190</v>
      </c>
      <c r="C362" s="111" t="s">
        <v>1190</v>
      </c>
      <c r="D362" s="111" t="s">
        <v>1190</v>
      </c>
    </row>
    <row r="363" spans="1:4" x14ac:dyDescent="0.3">
      <c r="A363" s="110" t="s">
        <v>644</v>
      </c>
      <c r="B363" s="110" t="s">
        <v>644</v>
      </c>
      <c r="C363" s="110" t="s">
        <v>644</v>
      </c>
      <c r="D363" s="110" t="s">
        <v>644</v>
      </c>
    </row>
    <row r="364" spans="1:4" x14ac:dyDescent="0.3">
      <c r="A364" s="111" t="s">
        <v>644</v>
      </c>
      <c r="B364" s="111" t="s">
        <v>644</v>
      </c>
      <c r="C364" s="111" t="s">
        <v>644</v>
      </c>
      <c r="D364" s="111" t="s">
        <v>644</v>
      </c>
    </row>
    <row r="365" spans="1:4" x14ac:dyDescent="0.3">
      <c r="A365" s="110" t="s">
        <v>502</v>
      </c>
      <c r="B365" s="110" t="s">
        <v>502</v>
      </c>
      <c r="C365" s="110" t="s">
        <v>502</v>
      </c>
      <c r="D365" s="110" t="s">
        <v>502</v>
      </c>
    </row>
    <row r="366" spans="1:4" x14ac:dyDescent="0.3">
      <c r="A366" s="111" t="s">
        <v>1186</v>
      </c>
      <c r="B366" s="111" t="s">
        <v>1186</v>
      </c>
      <c r="C366" s="111" t="s">
        <v>1186</v>
      </c>
      <c r="D366" s="111" t="s">
        <v>1186</v>
      </c>
    </row>
    <row r="367" spans="1:4" x14ac:dyDescent="0.3">
      <c r="A367" s="110" t="s">
        <v>637</v>
      </c>
      <c r="B367" s="110" t="s">
        <v>637</v>
      </c>
      <c r="C367" s="110" t="s">
        <v>637</v>
      </c>
      <c r="D367" s="110" t="s">
        <v>637</v>
      </c>
    </row>
    <row r="368" spans="1:4" x14ac:dyDescent="0.3">
      <c r="A368" s="112" t="s">
        <v>637</v>
      </c>
      <c r="B368" s="112" t="s">
        <v>637</v>
      </c>
      <c r="C368" s="112" t="s">
        <v>637</v>
      </c>
      <c r="D368" s="112" t="s">
        <v>637</v>
      </c>
    </row>
    <row r="369" spans="1:4" x14ac:dyDescent="0.3">
      <c r="A369" s="112" t="s">
        <v>1192</v>
      </c>
      <c r="B369" s="112" t="s">
        <v>1192</v>
      </c>
      <c r="C369" s="112" t="s">
        <v>1192</v>
      </c>
      <c r="D369" s="112" t="s">
        <v>1192</v>
      </c>
    </row>
    <row r="370" spans="1:4" x14ac:dyDescent="0.3">
      <c r="A370" s="53" t="s">
        <v>76</v>
      </c>
      <c r="B370" s="53" t="s">
        <v>76</v>
      </c>
      <c r="C370" s="53" t="s">
        <v>76</v>
      </c>
      <c r="D370" s="53" t="s">
        <v>76</v>
      </c>
    </row>
    <row r="371" spans="1:4" x14ac:dyDescent="0.3">
      <c r="A371" s="112" t="s">
        <v>76</v>
      </c>
      <c r="B371" s="112" t="s">
        <v>76</v>
      </c>
      <c r="C371" s="112" t="s">
        <v>76</v>
      </c>
      <c r="D371" s="112" t="s">
        <v>76</v>
      </c>
    </row>
    <row r="372" spans="1:4" x14ac:dyDescent="0.3">
      <c r="A372" s="113" t="s">
        <v>76</v>
      </c>
      <c r="B372" s="113" t="s">
        <v>76</v>
      </c>
      <c r="C372" s="113" t="s">
        <v>76</v>
      </c>
      <c r="D372" s="113" t="s">
        <v>76</v>
      </c>
    </row>
    <row r="373" spans="1:4" x14ac:dyDescent="0.3">
      <c r="A373" s="53" t="s">
        <v>76</v>
      </c>
      <c r="B373" s="53" t="s">
        <v>76</v>
      </c>
      <c r="C373" s="53" t="s">
        <v>76</v>
      </c>
      <c r="D373" s="53" t="s">
        <v>76</v>
      </c>
    </row>
    <row r="374" spans="1:4" x14ac:dyDescent="0.3">
      <c r="A374" s="53" t="s">
        <v>501</v>
      </c>
      <c r="B374" s="53" t="s">
        <v>501</v>
      </c>
      <c r="C374" s="53" t="s">
        <v>501</v>
      </c>
      <c r="D374" s="53" t="s">
        <v>501</v>
      </c>
    </row>
    <row r="375" spans="1:4" x14ac:dyDescent="0.3">
      <c r="A375" s="111" t="s">
        <v>1185</v>
      </c>
      <c r="B375" s="111" t="s">
        <v>1185</v>
      </c>
      <c r="C375" s="111" t="s">
        <v>1185</v>
      </c>
      <c r="D375" s="111" t="s">
        <v>1185</v>
      </c>
    </row>
    <row r="376" spans="1:4" x14ac:dyDescent="0.3">
      <c r="A376" s="113" t="s">
        <v>1191</v>
      </c>
      <c r="B376" s="113" t="s">
        <v>1191</v>
      </c>
      <c r="C376" s="113" t="s">
        <v>1191</v>
      </c>
      <c r="D376" s="113" t="s">
        <v>1191</v>
      </c>
    </row>
    <row r="377" spans="1:4" x14ac:dyDescent="0.3">
      <c r="A377" s="110" t="s">
        <v>1187</v>
      </c>
      <c r="B377" s="110" t="s">
        <v>1187</v>
      </c>
      <c r="C377" s="110" t="s">
        <v>1187</v>
      </c>
      <c r="D377" s="110" t="s">
        <v>1187</v>
      </c>
    </row>
    <row r="378" spans="1:4" x14ac:dyDescent="0.3">
      <c r="A378" s="110" t="s">
        <v>1189</v>
      </c>
      <c r="B378" s="110" t="s">
        <v>1189</v>
      </c>
      <c r="C378" s="110" t="s">
        <v>1189</v>
      </c>
      <c r="D378" s="110" t="s">
        <v>1189</v>
      </c>
    </row>
    <row r="379" spans="1:4" x14ac:dyDescent="0.3">
      <c r="A379" s="111" t="s">
        <v>1188</v>
      </c>
      <c r="B379" s="111" t="s">
        <v>1188</v>
      </c>
      <c r="C379" s="111" t="s">
        <v>1188</v>
      </c>
      <c r="D379" s="111" t="s">
        <v>1188</v>
      </c>
    </row>
    <row r="380" spans="1:4" x14ac:dyDescent="0.3">
      <c r="A380" s="53"/>
      <c r="B380" s="53"/>
      <c r="C380" s="53"/>
      <c r="D380" s="53"/>
    </row>
    <row r="381" spans="1:4" ht="28.8" x14ac:dyDescent="0.55000000000000004">
      <c r="A381" s="38" t="s">
        <v>113</v>
      </c>
      <c r="B381" s="3"/>
      <c r="C381" s="23"/>
      <c r="D381" s="94" t="str">
        <f>COUNTA(A383:A388) &amp; " ПАРТНЕРОВ"</f>
        <v>6 ПАРТНЕРОВ</v>
      </c>
    </row>
    <row r="382" spans="1:4" x14ac:dyDescent="0.3">
      <c r="A382" s="18" t="s">
        <v>16</v>
      </c>
      <c r="B382" t="s">
        <v>17</v>
      </c>
      <c r="C382" s="18" t="s">
        <v>18</v>
      </c>
      <c r="D382" s="18" t="s">
        <v>19</v>
      </c>
    </row>
    <row r="383" spans="1:4" x14ac:dyDescent="0.3">
      <c r="A383" s="53" t="s">
        <v>503</v>
      </c>
      <c r="B383" s="54" t="s">
        <v>1517</v>
      </c>
      <c r="C383" s="53" t="s">
        <v>504</v>
      </c>
      <c r="D383" s="53" t="s">
        <v>1237</v>
      </c>
    </row>
    <row r="384" spans="1:4" x14ac:dyDescent="0.3">
      <c r="A384" s="53" t="s">
        <v>508</v>
      </c>
      <c r="B384" s="54" t="s">
        <v>509</v>
      </c>
      <c r="C384" s="53" t="s">
        <v>510</v>
      </c>
      <c r="D384" s="53" t="s">
        <v>1236</v>
      </c>
    </row>
    <row r="385" spans="1:5" x14ac:dyDescent="0.3">
      <c r="A385" s="53" t="s">
        <v>505</v>
      </c>
      <c r="B385" s="54" t="s">
        <v>1382</v>
      </c>
      <c r="C385" s="53" t="s">
        <v>507</v>
      </c>
      <c r="D385" s="53" t="s">
        <v>1235</v>
      </c>
    </row>
    <row r="386" spans="1:5" x14ac:dyDescent="0.3">
      <c r="A386" s="53" t="s">
        <v>505</v>
      </c>
      <c r="B386" s="54" t="s">
        <v>1518</v>
      </c>
      <c r="C386" s="53" t="s">
        <v>506</v>
      </c>
      <c r="D386" s="53" t="s">
        <v>1234</v>
      </c>
    </row>
    <row r="387" spans="1:5" x14ac:dyDescent="0.3">
      <c r="A387" s="53" t="s">
        <v>512</v>
      </c>
      <c r="B387" s="54" t="s">
        <v>1519</v>
      </c>
      <c r="C387" s="53" t="s">
        <v>513</v>
      </c>
      <c r="D387" s="53" t="s">
        <v>1232</v>
      </c>
    </row>
    <row r="388" spans="1:5" x14ac:dyDescent="0.3">
      <c r="A388" s="53" t="s">
        <v>514</v>
      </c>
      <c r="B388" s="54" t="s">
        <v>1520</v>
      </c>
      <c r="C388" s="53" t="s">
        <v>515</v>
      </c>
      <c r="D388" s="53" t="s">
        <v>1233</v>
      </c>
    </row>
    <row r="389" spans="1:5" x14ac:dyDescent="0.3">
      <c r="A389" s="53"/>
      <c r="B389" s="54"/>
      <c r="C389" s="53"/>
      <c r="D389" s="53"/>
    </row>
    <row r="390" spans="1:5" ht="28.8" x14ac:dyDescent="0.55000000000000004">
      <c r="A390" s="38" t="s">
        <v>114</v>
      </c>
      <c r="B390" s="3"/>
      <c r="C390" s="23"/>
      <c r="D390" s="94" t="str">
        <f>COUNTA(A392:A392) &amp; " ПАРТНЕР"</f>
        <v>1 ПАРТНЕР</v>
      </c>
    </row>
    <row r="391" spans="1:5" x14ac:dyDescent="0.3">
      <c r="A391" s="18" t="s">
        <v>16</v>
      </c>
      <c r="B391" t="s">
        <v>17</v>
      </c>
      <c r="C391" s="18" t="s">
        <v>18</v>
      </c>
      <c r="D391" s="18" t="s">
        <v>19</v>
      </c>
    </row>
    <row r="392" spans="1:5" x14ac:dyDescent="0.3">
      <c r="A392" s="53" t="s">
        <v>103</v>
      </c>
      <c r="B392" s="54" t="s">
        <v>1449</v>
      </c>
      <c r="C392" s="53" t="s">
        <v>104</v>
      </c>
      <c r="D392" s="53" t="s">
        <v>516</v>
      </c>
    </row>
    <row r="394" spans="1:5" ht="28.8" x14ac:dyDescent="0.55000000000000004">
      <c r="A394" s="49" t="s">
        <v>517</v>
      </c>
      <c r="B394" s="9"/>
      <c r="C394" s="28"/>
      <c r="D394" s="28"/>
      <c r="E394" s="28"/>
    </row>
    <row r="395" spans="1:5" ht="28.8" x14ac:dyDescent="0.55000000000000004">
      <c r="A395" s="49" t="s">
        <v>110</v>
      </c>
      <c r="B395" s="9"/>
      <c r="C395" s="28"/>
      <c r="D395" s="28"/>
      <c r="E395" s="119" t="str">
        <f>COUNTA(A398:A411,A414:A424,A427:A434,A437,A441,A445:A447,A450:A453,A456) &amp; " ПАРТНЕРОВ"</f>
        <v>38 ПАРТНЕРОВ</v>
      </c>
    </row>
    <row r="396" spans="1:5" ht="21" x14ac:dyDescent="0.4">
      <c r="A396" s="50" t="s">
        <v>21</v>
      </c>
      <c r="B396" s="10"/>
      <c r="C396" s="29"/>
      <c r="D396" s="29"/>
      <c r="E396" s="120" t="str">
        <f>COUNTA(Table31[Город / Населённый пункт]) &amp; " ПАРТНЕРОВ"</f>
        <v>13 ПАРТНЕРОВ</v>
      </c>
    </row>
    <row r="397" spans="1:5" x14ac:dyDescent="0.3">
      <c r="A397" s="30" t="s">
        <v>16</v>
      </c>
      <c r="B397" s="15" t="s">
        <v>17</v>
      </c>
      <c r="C397" s="30" t="s">
        <v>18</v>
      </c>
      <c r="D397" s="30" t="s">
        <v>19</v>
      </c>
      <c r="E397" s="30" t="s">
        <v>544</v>
      </c>
    </row>
    <row r="398" spans="1:5" ht="43.2" x14ac:dyDescent="0.3">
      <c r="A398" s="53" t="s">
        <v>0</v>
      </c>
      <c r="B398" s="54" t="s">
        <v>1521</v>
      </c>
      <c r="C398" s="53" t="s">
        <v>518</v>
      </c>
      <c r="D398" s="57" t="s">
        <v>1863</v>
      </c>
      <c r="E398" s="53" t="s">
        <v>519</v>
      </c>
    </row>
    <row r="399" spans="1:5" x14ac:dyDescent="0.3">
      <c r="A399" s="53" t="s">
        <v>0</v>
      </c>
      <c r="B399" s="54" t="s">
        <v>1522</v>
      </c>
      <c r="C399" s="53" t="s">
        <v>522</v>
      </c>
      <c r="D399" s="57" t="s">
        <v>523</v>
      </c>
      <c r="E399" s="53" t="s">
        <v>524</v>
      </c>
    </row>
    <row r="400" spans="1:5" x14ac:dyDescent="0.3">
      <c r="A400" s="53" t="s">
        <v>0</v>
      </c>
      <c r="B400" s="54" t="s">
        <v>1523</v>
      </c>
      <c r="C400" s="53" t="s">
        <v>1771</v>
      </c>
      <c r="D400" s="57" t="s">
        <v>520</v>
      </c>
      <c r="E400" s="53" t="s">
        <v>521</v>
      </c>
    </row>
    <row r="401" spans="1:5" ht="28.8" x14ac:dyDescent="0.3">
      <c r="A401" s="53" t="s">
        <v>136</v>
      </c>
      <c r="B401" s="54" t="s">
        <v>1418</v>
      </c>
      <c r="C401" s="53" t="s">
        <v>137</v>
      </c>
      <c r="D401" s="57" t="s">
        <v>4</v>
      </c>
      <c r="E401" s="53" t="s">
        <v>525</v>
      </c>
    </row>
    <row r="402" spans="1:5" ht="28.8" x14ac:dyDescent="0.3">
      <c r="A402" s="53" t="s">
        <v>138</v>
      </c>
      <c r="B402" s="54" t="s">
        <v>1524</v>
      </c>
      <c r="C402" s="53" t="s">
        <v>1772</v>
      </c>
      <c r="D402" s="57" t="s">
        <v>539</v>
      </c>
      <c r="E402" s="53" t="s">
        <v>1930</v>
      </c>
    </row>
    <row r="403" spans="1:5" ht="28.8" x14ac:dyDescent="0.3">
      <c r="A403" s="53" t="s">
        <v>526</v>
      </c>
      <c r="B403" s="54" t="s">
        <v>1525</v>
      </c>
      <c r="C403" s="53" t="s">
        <v>527</v>
      </c>
      <c r="D403" s="57" t="s">
        <v>528</v>
      </c>
      <c r="E403" s="53" t="s">
        <v>525</v>
      </c>
    </row>
    <row r="404" spans="1:5" x14ac:dyDescent="0.3">
      <c r="A404" s="53" t="s">
        <v>529</v>
      </c>
      <c r="B404" s="54" t="s">
        <v>1526</v>
      </c>
      <c r="C404" s="53" t="s">
        <v>530</v>
      </c>
      <c r="D404" s="57" t="s">
        <v>531</v>
      </c>
      <c r="E404" s="53" t="s">
        <v>532</v>
      </c>
    </row>
    <row r="405" spans="1:5" ht="28.8" x14ac:dyDescent="0.3">
      <c r="A405" s="53" t="s">
        <v>533</v>
      </c>
      <c r="B405" s="54" t="s">
        <v>1527</v>
      </c>
      <c r="C405" s="53" t="s">
        <v>534</v>
      </c>
      <c r="D405" s="57" t="s">
        <v>535</v>
      </c>
      <c r="E405" s="53" t="s">
        <v>1822</v>
      </c>
    </row>
    <row r="406" spans="1:5" ht="28.8" x14ac:dyDescent="0.3">
      <c r="A406" s="53" t="s">
        <v>541</v>
      </c>
      <c r="B406" s="54" t="s">
        <v>1528</v>
      </c>
      <c r="C406" s="53" t="s">
        <v>542</v>
      </c>
      <c r="D406" s="57" t="s">
        <v>543</v>
      </c>
      <c r="E406" s="53" t="s">
        <v>1821</v>
      </c>
    </row>
    <row r="407" spans="1:5" x14ac:dyDescent="0.3">
      <c r="A407" s="53" t="s">
        <v>167</v>
      </c>
      <c r="B407" s="54" t="s">
        <v>1529</v>
      </c>
      <c r="C407" s="53" t="s">
        <v>1773</v>
      </c>
      <c r="D407" s="57" t="s">
        <v>540</v>
      </c>
      <c r="E407" s="53" t="s">
        <v>1929</v>
      </c>
    </row>
    <row r="408" spans="1:5" ht="43.2" x14ac:dyDescent="0.3">
      <c r="A408" s="53" t="s">
        <v>536</v>
      </c>
      <c r="B408" s="54" t="s">
        <v>1530</v>
      </c>
      <c r="C408" s="53" t="s">
        <v>537</v>
      </c>
      <c r="D408" s="57" t="s">
        <v>538</v>
      </c>
      <c r="E408" s="53" t="s">
        <v>1822</v>
      </c>
    </row>
    <row r="409" spans="1:5" x14ac:dyDescent="0.3">
      <c r="A409" s="53" t="s">
        <v>22</v>
      </c>
      <c r="B409" s="54" t="s">
        <v>1531</v>
      </c>
      <c r="C409" s="53" t="s">
        <v>1774</v>
      </c>
      <c r="D409" s="57" t="s">
        <v>700</v>
      </c>
      <c r="E409" s="53" t="s">
        <v>1928</v>
      </c>
    </row>
    <row r="410" spans="1:5" x14ac:dyDescent="0.3">
      <c r="A410" s="53" t="s">
        <v>173</v>
      </c>
      <c r="B410" s="54" t="s">
        <v>1532</v>
      </c>
      <c r="C410" s="53" t="s">
        <v>737</v>
      </c>
      <c r="D410" s="57" t="s">
        <v>738</v>
      </c>
      <c r="E410" s="53" t="s">
        <v>1918</v>
      </c>
    </row>
    <row r="411" spans="1:5" x14ac:dyDescent="0.3">
      <c r="A411" s="53"/>
      <c r="B411" s="54"/>
      <c r="C411" s="53"/>
      <c r="D411" s="53"/>
      <c r="E411" s="53"/>
    </row>
    <row r="412" spans="1:5" ht="21" x14ac:dyDescent="0.4">
      <c r="A412" s="50" t="s">
        <v>32</v>
      </c>
      <c r="B412" s="10"/>
      <c r="C412" s="29"/>
      <c r="D412" s="29"/>
      <c r="E412" s="120" t="str">
        <f>COUNTA(Table32[Город / Населённый пункт]) &amp; " ПАРТНЕРОВ"</f>
        <v>10 ПАРТНЕРОВ</v>
      </c>
    </row>
    <row r="413" spans="1:5" x14ac:dyDescent="0.3">
      <c r="A413" s="30" t="s">
        <v>16</v>
      </c>
      <c r="B413" s="15" t="s">
        <v>17</v>
      </c>
      <c r="C413" s="30" t="s">
        <v>18</v>
      </c>
      <c r="D413" s="30" t="s">
        <v>19</v>
      </c>
      <c r="E413" s="30" t="s">
        <v>544</v>
      </c>
    </row>
    <row r="414" spans="1:5" x14ac:dyDescent="0.3">
      <c r="A414" s="53" t="s">
        <v>250</v>
      </c>
      <c r="B414" s="54" t="s">
        <v>1381</v>
      </c>
      <c r="C414" s="53" t="s">
        <v>559</v>
      </c>
      <c r="D414" s="53" t="s">
        <v>560</v>
      </c>
      <c r="E414" s="53" t="s">
        <v>561</v>
      </c>
    </row>
    <row r="415" spans="1:5" ht="28.8" x14ac:dyDescent="0.3">
      <c r="A415" s="53" t="s">
        <v>202</v>
      </c>
      <c r="B415" s="54" t="s">
        <v>1533</v>
      </c>
      <c r="C415" s="53" t="s">
        <v>563</v>
      </c>
      <c r="D415" s="53" t="s">
        <v>564</v>
      </c>
      <c r="E415" s="53" t="s">
        <v>565</v>
      </c>
    </row>
    <row r="416" spans="1:5" x14ac:dyDescent="0.3">
      <c r="A416" s="53" t="s">
        <v>202</v>
      </c>
      <c r="B416" s="54" t="s">
        <v>1534</v>
      </c>
      <c r="C416" s="53" t="s">
        <v>1340</v>
      </c>
      <c r="D416" s="91" t="s">
        <v>1864</v>
      </c>
      <c r="E416" s="53" t="s">
        <v>550</v>
      </c>
    </row>
    <row r="417" spans="1:5" ht="28.8" x14ac:dyDescent="0.3">
      <c r="A417" s="53" t="s">
        <v>29</v>
      </c>
      <c r="B417" s="54" t="s">
        <v>1535</v>
      </c>
      <c r="C417" s="53" t="s">
        <v>223</v>
      </c>
      <c r="D417" s="91" t="s">
        <v>1291</v>
      </c>
      <c r="E417" s="53" t="s">
        <v>550</v>
      </c>
    </row>
    <row r="418" spans="1:5" ht="28.8" x14ac:dyDescent="0.3">
      <c r="A418" s="53" t="s">
        <v>557</v>
      </c>
      <c r="B418" s="54" t="s">
        <v>1536</v>
      </c>
      <c r="C418" s="53" t="s">
        <v>1341</v>
      </c>
      <c r="D418" s="53" t="s">
        <v>558</v>
      </c>
      <c r="E418" s="53" t="s">
        <v>553</v>
      </c>
    </row>
    <row r="419" spans="1:5" x14ac:dyDescent="0.3">
      <c r="A419" s="53" t="s">
        <v>225</v>
      </c>
      <c r="B419" s="54" t="s">
        <v>1537</v>
      </c>
      <c r="C419" s="53" t="s">
        <v>1775</v>
      </c>
      <c r="D419" s="53" t="s">
        <v>562</v>
      </c>
      <c r="E419" s="53" t="s">
        <v>766</v>
      </c>
    </row>
    <row r="420" spans="1:5" x14ac:dyDescent="0.3">
      <c r="A420" s="53" t="s">
        <v>23</v>
      </c>
      <c r="B420" s="54" t="s">
        <v>1538</v>
      </c>
      <c r="C420" s="53" t="s">
        <v>551</v>
      </c>
      <c r="D420" s="53" t="s">
        <v>552</v>
      </c>
      <c r="E420" s="53" t="s">
        <v>553</v>
      </c>
    </row>
    <row r="421" spans="1:5" x14ac:dyDescent="0.3">
      <c r="A421" s="53" t="s">
        <v>23</v>
      </c>
      <c r="B421" s="54" t="s">
        <v>1539</v>
      </c>
      <c r="C421" s="53" t="s">
        <v>554</v>
      </c>
      <c r="D421" s="53" t="s">
        <v>555</v>
      </c>
      <c r="E421" s="53" t="s">
        <v>556</v>
      </c>
    </row>
    <row r="422" spans="1:5" x14ac:dyDescent="0.3">
      <c r="A422" s="53" t="s">
        <v>23</v>
      </c>
      <c r="B422" s="54" t="s">
        <v>1540</v>
      </c>
      <c r="C422" s="53" t="s">
        <v>545</v>
      </c>
      <c r="D422" s="53" t="s">
        <v>546</v>
      </c>
      <c r="E422" s="53" t="s">
        <v>547</v>
      </c>
    </row>
    <row r="423" spans="1:5" x14ac:dyDescent="0.3">
      <c r="A423" s="53" t="s">
        <v>23</v>
      </c>
      <c r="B423" s="54" t="s">
        <v>1541</v>
      </c>
      <c r="C423" s="53" t="s">
        <v>548</v>
      </c>
      <c r="D423" s="53" t="s">
        <v>549</v>
      </c>
      <c r="E423" s="53" t="s">
        <v>550</v>
      </c>
    </row>
    <row r="424" spans="1:5" x14ac:dyDescent="0.3">
      <c r="A424" s="53"/>
      <c r="B424" s="54"/>
      <c r="C424" s="53"/>
      <c r="D424" s="53"/>
      <c r="E424" s="53"/>
    </row>
    <row r="425" spans="1:5" ht="21" x14ac:dyDescent="0.4">
      <c r="A425" s="50" t="s">
        <v>40</v>
      </c>
      <c r="B425" s="10"/>
      <c r="C425" s="29"/>
      <c r="D425" s="29"/>
      <c r="E425" s="120" t="str">
        <f>COUNTA(Table38[Город / Населённый пункт]) &amp; " ПАРТНЕРОВ"</f>
        <v>7 ПАРТНЕРОВ</v>
      </c>
    </row>
    <row r="426" spans="1:5" x14ac:dyDescent="0.3">
      <c r="A426" s="30" t="s">
        <v>16</v>
      </c>
      <c r="B426" s="15" t="s">
        <v>17</v>
      </c>
      <c r="C426" s="30" t="s">
        <v>18</v>
      </c>
      <c r="D426" s="30" t="s">
        <v>19</v>
      </c>
      <c r="E426" s="30" t="s">
        <v>544</v>
      </c>
    </row>
    <row r="427" spans="1:5" ht="28.8" x14ac:dyDescent="0.3">
      <c r="A427" s="53" t="s">
        <v>41</v>
      </c>
      <c r="B427" s="54" t="s">
        <v>1542</v>
      </c>
      <c r="C427" s="53" t="s">
        <v>576</v>
      </c>
      <c r="D427" s="53" t="s">
        <v>577</v>
      </c>
      <c r="E427" s="53" t="s">
        <v>568</v>
      </c>
    </row>
    <row r="428" spans="1:5" x14ac:dyDescent="0.3">
      <c r="A428" s="53" t="s">
        <v>566</v>
      </c>
      <c r="B428" s="54" t="s">
        <v>1543</v>
      </c>
      <c r="C428" s="53" t="s">
        <v>1776</v>
      </c>
      <c r="D428" s="53" t="s">
        <v>567</v>
      </c>
      <c r="E428" s="53" t="s">
        <v>1302</v>
      </c>
    </row>
    <row r="429" spans="1:5" x14ac:dyDescent="0.3">
      <c r="A429" s="53" t="s">
        <v>336</v>
      </c>
      <c r="B429" s="54" t="s">
        <v>1511</v>
      </c>
      <c r="C429" s="53" t="s">
        <v>569</v>
      </c>
      <c r="D429" s="53" t="s">
        <v>570</v>
      </c>
      <c r="E429" s="53" t="s">
        <v>1303</v>
      </c>
    </row>
    <row r="430" spans="1:5" x14ac:dyDescent="0.3">
      <c r="A430" s="53" t="s">
        <v>352</v>
      </c>
      <c r="B430" s="54" t="s">
        <v>1544</v>
      </c>
      <c r="C430" s="53" t="s">
        <v>571</v>
      </c>
      <c r="D430" s="53" t="s">
        <v>572</v>
      </c>
      <c r="E430" s="53" t="s">
        <v>573</v>
      </c>
    </row>
    <row r="431" spans="1:5" ht="28.8" x14ac:dyDescent="0.3">
      <c r="A431" s="53" t="s">
        <v>578</v>
      </c>
      <c r="B431" s="54" t="s">
        <v>1545</v>
      </c>
      <c r="C431" s="53" t="s">
        <v>579</v>
      </c>
      <c r="D431" s="53" t="s">
        <v>580</v>
      </c>
      <c r="E431" s="53" t="s">
        <v>568</v>
      </c>
    </row>
    <row r="432" spans="1:5" x14ac:dyDescent="0.3">
      <c r="A432" s="53" t="s">
        <v>574</v>
      </c>
      <c r="B432" s="54" t="s">
        <v>1546</v>
      </c>
      <c r="C432" s="53" t="s">
        <v>1777</v>
      </c>
      <c r="D432" s="53" t="s">
        <v>575</v>
      </c>
      <c r="E432" s="53" t="s">
        <v>568</v>
      </c>
    </row>
    <row r="433" spans="1:5" x14ac:dyDescent="0.3">
      <c r="A433" s="53" t="s">
        <v>331</v>
      </c>
      <c r="B433" s="54" t="s">
        <v>1547</v>
      </c>
      <c r="C433" s="53" t="s">
        <v>358</v>
      </c>
      <c r="D433" s="53" t="s">
        <v>359</v>
      </c>
      <c r="E433" s="53" t="s">
        <v>568</v>
      </c>
    </row>
    <row r="434" spans="1:5" x14ac:dyDescent="0.3">
      <c r="A434" s="53"/>
      <c r="B434" s="54"/>
      <c r="C434" s="53"/>
      <c r="D434" s="53"/>
      <c r="E434" s="53"/>
    </row>
    <row r="435" spans="1:5" ht="21" x14ac:dyDescent="0.4">
      <c r="A435" s="50" t="s">
        <v>302</v>
      </c>
      <c r="B435" s="10"/>
      <c r="C435" s="29"/>
      <c r="D435" s="29"/>
      <c r="E435" s="120" t="str">
        <f>COUNTA(A437:A438) &amp; " ПАРТНЕР"</f>
        <v>1 ПАРТНЕР</v>
      </c>
    </row>
    <row r="436" spans="1:5" x14ac:dyDescent="0.3">
      <c r="A436" s="30" t="s">
        <v>16</v>
      </c>
      <c r="B436" s="15" t="s">
        <v>17</v>
      </c>
      <c r="C436" s="30" t="s">
        <v>18</v>
      </c>
      <c r="D436" s="30" t="s">
        <v>19</v>
      </c>
      <c r="E436" s="30" t="s">
        <v>544</v>
      </c>
    </row>
    <row r="437" spans="1:5" ht="28.8" x14ac:dyDescent="0.3">
      <c r="A437" s="53" t="s">
        <v>294</v>
      </c>
      <c r="B437" s="54" t="s">
        <v>1548</v>
      </c>
      <c r="C437" s="53" t="s">
        <v>581</v>
      </c>
      <c r="D437" s="53" t="s">
        <v>582</v>
      </c>
      <c r="E437" s="53" t="s">
        <v>583</v>
      </c>
    </row>
    <row r="438" spans="1:5" x14ac:dyDescent="0.3">
      <c r="A438" s="53"/>
      <c r="B438" s="54"/>
      <c r="C438" s="53"/>
      <c r="D438" s="53"/>
      <c r="E438" s="53"/>
    </row>
    <row r="439" spans="1:5" ht="21" x14ac:dyDescent="0.4">
      <c r="A439" s="50" t="s">
        <v>33</v>
      </c>
      <c r="B439" s="10"/>
      <c r="C439" s="29"/>
      <c r="D439" s="29"/>
      <c r="E439" s="120" t="str">
        <f>COUNTA(A441:A442) &amp; " ПАРТНЕР"</f>
        <v>1 ПАРТНЕР</v>
      </c>
    </row>
    <row r="440" spans="1:5" x14ac:dyDescent="0.3">
      <c r="A440" s="30" t="s">
        <v>16</v>
      </c>
      <c r="B440" s="15" t="s">
        <v>17</v>
      </c>
      <c r="C440" s="30" t="s">
        <v>18</v>
      </c>
      <c r="D440" s="30" t="s">
        <v>19</v>
      </c>
      <c r="E440" s="30" t="s">
        <v>544</v>
      </c>
    </row>
    <row r="441" spans="1:5" ht="28.8" x14ac:dyDescent="0.3">
      <c r="A441" s="53" t="s">
        <v>584</v>
      </c>
      <c r="B441" s="54" t="s">
        <v>1549</v>
      </c>
      <c r="C441" s="53" t="s">
        <v>585</v>
      </c>
      <c r="D441" s="53" t="s">
        <v>586</v>
      </c>
      <c r="E441" s="53" t="s">
        <v>587</v>
      </c>
    </row>
    <row r="442" spans="1:5" x14ac:dyDescent="0.3">
      <c r="A442" s="53"/>
      <c r="B442" s="54"/>
      <c r="C442" s="53"/>
      <c r="D442" s="53"/>
      <c r="E442" s="53"/>
    </row>
    <row r="443" spans="1:5" ht="21" x14ac:dyDescent="0.4">
      <c r="A443" s="50" t="s">
        <v>46</v>
      </c>
      <c r="B443" s="10"/>
      <c r="C443" s="29"/>
      <c r="D443" s="29"/>
      <c r="E443" s="120" t="str">
        <f>COUNTA(A445:A447) &amp; " ПАРТНЕРА"</f>
        <v>2 ПАРТНЕРА</v>
      </c>
    </row>
    <row r="444" spans="1:5" x14ac:dyDescent="0.3">
      <c r="A444" s="30" t="s">
        <v>16</v>
      </c>
      <c r="B444" s="15" t="s">
        <v>17</v>
      </c>
      <c r="C444" s="30" t="s">
        <v>18</v>
      </c>
      <c r="D444" s="30" t="s">
        <v>19</v>
      </c>
      <c r="E444" s="30" t="s">
        <v>544</v>
      </c>
    </row>
    <row r="445" spans="1:5" x14ac:dyDescent="0.3">
      <c r="A445" s="53" t="s">
        <v>588</v>
      </c>
      <c r="B445" s="54" t="s">
        <v>1550</v>
      </c>
      <c r="C445" s="53" t="s">
        <v>1342</v>
      </c>
      <c r="D445" s="53" t="s">
        <v>589</v>
      </c>
      <c r="E445" s="53" t="s">
        <v>561</v>
      </c>
    </row>
    <row r="446" spans="1:5" ht="28.8" x14ac:dyDescent="0.3">
      <c r="A446" s="53" t="s">
        <v>385</v>
      </c>
      <c r="B446" s="54" t="s">
        <v>1430</v>
      </c>
      <c r="C446" s="53" t="s">
        <v>590</v>
      </c>
      <c r="D446" s="57" t="s">
        <v>1865</v>
      </c>
      <c r="E446" s="53" t="s">
        <v>561</v>
      </c>
    </row>
    <row r="447" spans="1:5" x14ac:dyDescent="0.3">
      <c r="A447" s="53"/>
      <c r="B447" s="54"/>
      <c r="C447" s="53"/>
      <c r="D447" s="53"/>
      <c r="E447" s="53"/>
    </row>
    <row r="448" spans="1:5" ht="21" x14ac:dyDescent="0.4">
      <c r="A448" s="50" t="s">
        <v>49</v>
      </c>
      <c r="B448" s="10"/>
      <c r="C448" s="29"/>
      <c r="D448" s="29"/>
      <c r="E448" s="120" t="str">
        <f>COUNTA(Table34[Город / Населённый пункт]) &amp; " ПАРТНЕРА"</f>
        <v>3 ПАРТНЕРА</v>
      </c>
    </row>
    <row r="449" spans="1:5" x14ac:dyDescent="0.3">
      <c r="A449" s="30" t="s">
        <v>16</v>
      </c>
      <c r="B449" s="15" t="s">
        <v>17</v>
      </c>
      <c r="C449" s="30" t="s">
        <v>18</v>
      </c>
      <c r="D449" s="30" t="s">
        <v>19</v>
      </c>
      <c r="E449" s="30" t="s">
        <v>544</v>
      </c>
    </row>
    <row r="450" spans="1:5" x14ac:dyDescent="0.3">
      <c r="A450" s="53" t="s">
        <v>414</v>
      </c>
      <c r="B450" s="54" t="s">
        <v>1551</v>
      </c>
      <c r="C450" s="53" t="s">
        <v>415</v>
      </c>
      <c r="D450" s="57" t="s">
        <v>592</v>
      </c>
      <c r="E450" s="53" t="s">
        <v>593</v>
      </c>
    </row>
    <row r="451" spans="1:5" x14ac:dyDescent="0.3">
      <c r="A451" s="53" t="s">
        <v>50</v>
      </c>
      <c r="B451" s="54" t="s">
        <v>1432</v>
      </c>
      <c r="C451" s="53" t="s">
        <v>591</v>
      </c>
      <c r="D451" s="57" t="s">
        <v>1866</v>
      </c>
      <c r="E451" s="53" t="s">
        <v>561</v>
      </c>
    </row>
    <row r="452" spans="1:5" x14ac:dyDescent="0.3">
      <c r="A452" s="53" t="s">
        <v>421</v>
      </c>
      <c r="B452" s="54" t="s">
        <v>1502</v>
      </c>
      <c r="C452" s="53" t="s">
        <v>1307</v>
      </c>
      <c r="D452" s="57" t="s">
        <v>1308</v>
      </c>
      <c r="E452" s="53" t="s">
        <v>1927</v>
      </c>
    </row>
    <row r="453" spans="1:5" x14ac:dyDescent="0.3">
      <c r="A453" s="53"/>
      <c r="B453" s="54"/>
      <c r="C453" s="53"/>
      <c r="D453" s="53"/>
      <c r="E453" s="53"/>
    </row>
    <row r="454" spans="1:5" ht="21" x14ac:dyDescent="0.4">
      <c r="A454" s="50" t="s">
        <v>54</v>
      </c>
      <c r="B454" s="10"/>
      <c r="C454" s="29"/>
      <c r="D454" s="29"/>
      <c r="E454" s="120" t="str">
        <f>COUNTA(Table33[Город / Населённый пункт]) &amp; " ПАРТНЕР"</f>
        <v>1 ПАРТНЕР</v>
      </c>
    </row>
    <row r="455" spans="1:5" x14ac:dyDescent="0.3">
      <c r="A455" s="30" t="s">
        <v>16</v>
      </c>
      <c r="B455" s="15" t="s">
        <v>17</v>
      </c>
      <c r="C455" s="30" t="s">
        <v>18</v>
      </c>
      <c r="D455" s="30" t="s">
        <v>19</v>
      </c>
      <c r="E455" s="30" t="s">
        <v>544</v>
      </c>
    </row>
    <row r="456" spans="1:5" x14ac:dyDescent="0.3">
      <c r="A456" s="53" t="s">
        <v>56</v>
      </c>
      <c r="B456" s="54" t="s">
        <v>594</v>
      </c>
      <c r="C456" s="53" t="s">
        <v>595</v>
      </c>
      <c r="D456" s="53" t="s">
        <v>596</v>
      </c>
      <c r="E456" s="53" t="s">
        <v>561</v>
      </c>
    </row>
    <row r="457" spans="1:5" x14ac:dyDescent="0.3">
      <c r="A457" s="53"/>
      <c r="B457" s="54"/>
      <c r="C457" s="53"/>
      <c r="D457" s="53"/>
      <c r="E457" s="53"/>
    </row>
    <row r="458" spans="1:5" ht="28.8" x14ac:dyDescent="0.55000000000000004">
      <c r="A458" s="43" t="s">
        <v>111</v>
      </c>
      <c r="B458" s="9"/>
      <c r="C458" s="28"/>
      <c r="D458" s="28"/>
      <c r="E458" s="43" t="str">
        <f>COUNTA(Table39[Город / Населённый пункт]) &amp; " ПАРТНЕРОВ"</f>
        <v>16 ПАРТНЕРОВ</v>
      </c>
    </row>
    <row r="459" spans="1:5" x14ac:dyDescent="0.3">
      <c r="A459" s="31" t="s">
        <v>16</v>
      </c>
      <c r="B459" s="16" t="s">
        <v>17</v>
      </c>
      <c r="C459" s="31" t="s">
        <v>18</v>
      </c>
      <c r="D459" s="31" t="s">
        <v>19</v>
      </c>
      <c r="E459" s="31" t="s">
        <v>544</v>
      </c>
    </row>
    <row r="460" spans="1:5" ht="28.8" x14ac:dyDescent="0.3">
      <c r="A460" s="53" t="s">
        <v>610</v>
      </c>
      <c r="B460" s="54" t="s">
        <v>1552</v>
      </c>
      <c r="C460" s="53" t="s">
        <v>1778</v>
      </c>
      <c r="D460" s="53" t="s">
        <v>611</v>
      </c>
      <c r="E460" s="53" t="s">
        <v>602</v>
      </c>
    </row>
    <row r="461" spans="1:5" x14ac:dyDescent="0.3">
      <c r="A461" s="53" t="s">
        <v>612</v>
      </c>
      <c r="B461" s="54" t="s">
        <v>1379</v>
      </c>
      <c r="C461" s="53" t="s">
        <v>1090</v>
      </c>
      <c r="D461" s="53" t="s">
        <v>1091</v>
      </c>
      <c r="E461" s="53" t="s">
        <v>602</v>
      </c>
    </row>
    <row r="462" spans="1:5" ht="28.8" x14ac:dyDescent="0.3">
      <c r="A462" s="53" t="s">
        <v>612</v>
      </c>
      <c r="B462" s="54" t="s">
        <v>1553</v>
      </c>
      <c r="C462" s="53" t="s">
        <v>613</v>
      </c>
      <c r="D462" s="53" t="s">
        <v>614</v>
      </c>
      <c r="E462" s="53" t="s">
        <v>602</v>
      </c>
    </row>
    <row r="463" spans="1:5" x14ac:dyDescent="0.3">
      <c r="A463" s="53" t="s">
        <v>615</v>
      </c>
      <c r="B463" s="54" t="s">
        <v>1554</v>
      </c>
      <c r="C463" s="53" t="s">
        <v>1779</v>
      </c>
      <c r="D463" s="53" t="s">
        <v>616</v>
      </c>
      <c r="E463" s="53" t="s">
        <v>602</v>
      </c>
    </row>
    <row r="464" spans="1:5" x14ac:dyDescent="0.3">
      <c r="A464" s="53" t="s">
        <v>1013</v>
      </c>
      <c r="B464" s="54" t="s">
        <v>1555</v>
      </c>
      <c r="C464" s="53" t="s">
        <v>1207</v>
      </c>
      <c r="D464" s="53" t="s">
        <v>1014</v>
      </c>
      <c r="E464" s="53" t="s">
        <v>766</v>
      </c>
    </row>
    <row r="465" spans="1:5" ht="28.8" x14ac:dyDescent="0.3">
      <c r="A465" s="53" t="s">
        <v>617</v>
      </c>
      <c r="B465" s="54" t="s">
        <v>1556</v>
      </c>
      <c r="C465" s="53" t="s">
        <v>618</v>
      </c>
      <c r="D465" s="53" t="s">
        <v>619</v>
      </c>
      <c r="E465" s="53" t="s">
        <v>602</v>
      </c>
    </row>
    <row r="466" spans="1:5" x14ac:dyDescent="0.3">
      <c r="A466" s="53" t="s">
        <v>58</v>
      </c>
      <c r="B466" s="54" t="s">
        <v>1557</v>
      </c>
      <c r="C466" s="53" t="s">
        <v>597</v>
      </c>
      <c r="D466" s="53" t="s">
        <v>598</v>
      </c>
      <c r="E466" s="53" t="s">
        <v>599</v>
      </c>
    </row>
    <row r="467" spans="1:5" x14ac:dyDescent="0.3">
      <c r="A467" s="53" t="s">
        <v>58</v>
      </c>
      <c r="B467" s="54" t="s">
        <v>1558</v>
      </c>
      <c r="C467" s="53" t="s">
        <v>600</v>
      </c>
      <c r="D467" s="53" t="s">
        <v>601</v>
      </c>
      <c r="E467" s="53" t="s">
        <v>602</v>
      </c>
    </row>
    <row r="468" spans="1:5" x14ac:dyDescent="0.3">
      <c r="A468" s="53" t="s">
        <v>58</v>
      </c>
      <c r="B468" s="54" t="s">
        <v>1559</v>
      </c>
      <c r="C468" s="53" t="s">
        <v>603</v>
      </c>
      <c r="D468" s="53" t="s">
        <v>604</v>
      </c>
      <c r="E468" s="53" t="s">
        <v>602</v>
      </c>
    </row>
    <row r="469" spans="1:5" ht="28.8" x14ac:dyDescent="0.3">
      <c r="A469" s="53" t="s">
        <v>607</v>
      </c>
      <c r="B469" s="54" t="s">
        <v>1560</v>
      </c>
      <c r="C469" s="53" t="s">
        <v>608</v>
      </c>
      <c r="D469" s="53" t="s">
        <v>609</v>
      </c>
      <c r="E469" s="53" t="s">
        <v>602</v>
      </c>
    </row>
    <row r="470" spans="1:5" ht="28.8" x14ac:dyDescent="0.3">
      <c r="A470" s="53" t="s">
        <v>605</v>
      </c>
      <c r="B470" s="54" t="s">
        <v>1380</v>
      </c>
      <c r="C470" s="53" t="s">
        <v>1780</v>
      </c>
      <c r="D470" s="53" t="s">
        <v>606</v>
      </c>
      <c r="E470" s="53" t="s">
        <v>602</v>
      </c>
    </row>
    <row r="471" spans="1:5" ht="28.8" x14ac:dyDescent="0.3">
      <c r="A471" s="53" t="s">
        <v>482</v>
      </c>
      <c r="B471" s="54" t="s">
        <v>1561</v>
      </c>
      <c r="C471" s="53" t="s">
        <v>620</v>
      </c>
      <c r="D471" s="53" t="s">
        <v>621</v>
      </c>
      <c r="E471" s="53" t="s">
        <v>602</v>
      </c>
    </row>
    <row r="472" spans="1:5" x14ac:dyDescent="0.3">
      <c r="A472" s="53" t="s">
        <v>625</v>
      </c>
      <c r="B472" s="54" t="s">
        <v>1562</v>
      </c>
      <c r="C472" s="53" t="s">
        <v>626</v>
      </c>
      <c r="D472" s="53" t="s">
        <v>627</v>
      </c>
      <c r="E472" s="53" t="s">
        <v>602</v>
      </c>
    </row>
    <row r="473" spans="1:5" ht="28.8" x14ac:dyDescent="0.3">
      <c r="A473" s="53" t="s">
        <v>628</v>
      </c>
      <c r="B473" s="54" t="s">
        <v>1563</v>
      </c>
      <c r="C473" s="53" t="s">
        <v>629</v>
      </c>
      <c r="D473" s="53" t="s">
        <v>630</v>
      </c>
      <c r="E473" s="53" t="s">
        <v>602</v>
      </c>
    </row>
    <row r="474" spans="1:5" x14ac:dyDescent="0.3">
      <c r="A474" s="53" t="s">
        <v>462</v>
      </c>
      <c r="B474" s="54" t="s">
        <v>1564</v>
      </c>
      <c r="C474" s="53" t="s">
        <v>622</v>
      </c>
      <c r="D474" s="53" t="s">
        <v>623</v>
      </c>
      <c r="E474" s="53" t="s">
        <v>602</v>
      </c>
    </row>
    <row r="475" spans="1:5" x14ac:dyDescent="0.3">
      <c r="A475" s="53" t="s">
        <v>63</v>
      </c>
      <c r="B475" s="54" t="s">
        <v>1515</v>
      </c>
      <c r="C475" s="53" t="s">
        <v>469</v>
      </c>
      <c r="D475" s="53" t="s">
        <v>624</v>
      </c>
      <c r="E475" s="53" t="s">
        <v>602</v>
      </c>
    </row>
    <row r="476" spans="1:5" x14ac:dyDescent="0.3">
      <c r="A476" s="53"/>
      <c r="B476" s="54"/>
      <c r="C476" s="53"/>
      <c r="D476" s="53"/>
      <c r="E476" s="53"/>
    </row>
    <row r="477" spans="1:5" ht="28.8" x14ac:dyDescent="0.55000000000000004">
      <c r="A477" s="43" t="s">
        <v>112</v>
      </c>
      <c r="B477" s="9"/>
      <c r="C477" s="28"/>
      <c r="D477" s="28"/>
      <c r="E477" s="43" t="str">
        <f>COUNTA(Table40[Город / Населённый пункт]) &amp; " ПАРТНЕРОВ"</f>
        <v>8 ПАРТНЕРОВ</v>
      </c>
    </row>
    <row r="478" spans="1:5" x14ac:dyDescent="0.3">
      <c r="A478" s="31" t="s">
        <v>16</v>
      </c>
      <c r="B478" s="16" t="s">
        <v>17</v>
      </c>
      <c r="C478" s="31" t="s">
        <v>18</v>
      </c>
      <c r="D478" s="31" t="s">
        <v>19</v>
      </c>
      <c r="E478" s="31" t="s">
        <v>544</v>
      </c>
    </row>
    <row r="479" spans="1:5" x14ac:dyDescent="0.3">
      <c r="A479" s="53" t="s">
        <v>1122</v>
      </c>
      <c r="B479" s="54" t="s">
        <v>1565</v>
      </c>
      <c r="C479" s="53" t="s">
        <v>633</v>
      </c>
      <c r="D479" s="53" t="s">
        <v>1867</v>
      </c>
      <c r="E479" s="53" t="s">
        <v>632</v>
      </c>
    </row>
    <row r="480" spans="1:5" x14ac:dyDescent="0.3">
      <c r="A480" s="53" t="s">
        <v>644</v>
      </c>
      <c r="B480" s="54" t="s">
        <v>1566</v>
      </c>
      <c r="C480" s="53" t="s">
        <v>645</v>
      </c>
      <c r="D480" s="53" t="s">
        <v>646</v>
      </c>
      <c r="E480" s="53" t="s">
        <v>593</v>
      </c>
    </row>
    <row r="481" spans="1:5" ht="28.2" customHeight="1" x14ac:dyDescent="0.3">
      <c r="A481" s="53" t="s">
        <v>637</v>
      </c>
      <c r="B481" s="54" t="s">
        <v>1567</v>
      </c>
      <c r="C481" s="53" t="s">
        <v>638</v>
      </c>
      <c r="D481" s="53" t="s">
        <v>639</v>
      </c>
      <c r="E481" s="53" t="s">
        <v>593</v>
      </c>
    </row>
    <row r="482" spans="1:5" x14ac:dyDescent="0.3">
      <c r="A482" s="53" t="s">
        <v>76</v>
      </c>
      <c r="B482" s="54" t="s">
        <v>1568</v>
      </c>
      <c r="C482" s="53" t="s">
        <v>642</v>
      </c>
      <c r="D482" s="53" t="s">
        <v>643</v>
      </c>
      <c r="E482" s="53" t="s">
        <v>647</v>
      </c>
    </row>
    <row r="483" spans="1:5" x14ac:dyDescent="0.3">
      <c r="A483" s="53" t="s">
        <v>76</v>
      </c>
      <c r="B483" s="54" t="s">
        <v>1569</v>
      </c>
      <c r="C483" s="53" t="s">
        <v>636</v>
      </c>
      <c r="D483" s="91" t="s">
        <v>1123</v>
      </c>
      <c r="E483" s="53" t="s">
        <v>593</v>
      </c>
    </row>
    <row r="484" spans="1:5" x14ac:dyDescent="0.3">
      <c r="A484" s="53" t="s">
        <v>76</v>
      </c>
      <c r="B484" s="54" t="s">
        <v>1570</v>
      </c>
      <c r="C484" s="53" t="s">
        <v>1293</v>
      </c>
      <c r="D484" s="91" t="s">
        <v>1868</v>
      </c>
      <c r="E484" s="53" t="s">
        <v>593</v>
      </c>
    </row>
    <row r="485" spans="1:5" x14ac:dyDescent="0.3">
      <c r="A485" s="53" t="s">
        <v>76</v>
      </c>
      <c r="B485" s="54" t="s">
        <v>1571</v>
      </c>
      <c r="C485" s="53" t="s">
        <v>634</v>
      </c>
      <c r="D485" s="53" t="s">
        <v>635</v>
      </c>
      <c r="E485" s="53" t="s">
        <v>593</v>
      </c>
    </row>
    <row r="486" spans="1:5" x14ac:dyDescent="0.3">
      <c r="A486" s="53" t="s">
        <v>648</v>
      </c>
      <c r="B486" s="54" t="s">
        <v>1572</v>
      </c>
      <c r="C486" s="53" t="s">
        <v>649</v>
      </c>
      <c r="D486" s="53" t="s">
        <v>650</v>
      </c>
      <c r="E486" s="53" t="s">
        <v>647</v>
      </c>
    </row>
    <row r="487" spans="1:5" x14ac:dyDescent="0.3">
      <c r="A487" s="53"/>
      <c r="B487" s="54"/>
      <c r="C487" s="53"/>
      <c r="D487" s="53"/>
      <c r="E487" s="53"/>
    </row>
    <row r="488" spans="1:5" ht="28.8" x14ac:dyDescent="0.55000000000000004">
      <c r="A488" s="43" t="s">
        <v>115</v>
      </c>
      <c r="B488" s="17"/>
      <c r="C488" s="32"/>
      <c r="D488" s="32"/>
      <c r="E488" s="43" t="str">
        <f>COUNTA(Table41[Город / Населённый пункт]) &amp; " ПАРТНЕР"</f>
        <v>1 ПАРТНЕР</v>
      </c>
    </row>
    <row r="489" spans="1:5" x14ac:dyDescent="0.3">
      <c r="A489" s="31" t="s">
        <v>16</v>
      </c>
      <c r="B489" s="16" t="s">
        <v>17</v>
      </c>
      <c r="C489" s="31" t="s">
        <v>18</v>
      </c>
      <c r="D489" s="31" t="s">
        <v>19</v>
      </c>
      <c r="E489" s="31" t="s">
        <v>544</v>
      </c>
    </row>
    <row r="490" spans="1:5" ht="28.8" x14ac:dyDescent="0.3">
      <c r="A490" s="53" t="s">
        <v>653</v>
      </c>
      <c r="B490" s="54" t="s">
        <v>1573</v>
      </c>
      <c r="C490" s="53" t="s">
        <v>654</v>
      </c>
      <c r="D490" s="53" t="s">
        <v>655</v>
      </c>
      <c r="E490" s="53" t="s">
        <v>602</v>
      </c>
    </row>
    <row r="491" spans="1:5" x14ac:dyDescent="0.3">
      <c r="A491" s="53"/>
      <c r="B491" s="54"/>
      <c r="C491" s="53"/>
      <c r="D491" s="53"/>
      <c r="E491" s="53"/>
    </row>
    <row r="492" spans="1:5" ht="28.8" x14ac:dyDescent="0.55000000000000004">
      <c r="A492" s="43" t="s">
        <v>117</v>
      </c>
      <c r="B492" s="9"/>
      <c r="C492" s="28"/>
      <c r="D492" s="28"/>
      <c r="E492" s="43" t="str">
        <f>COUNTA(Table42[Город / Населённый пункт]) &amp; " ПАРТНЕР"</f>
        <v>1 ПАРТНЕР</v>
      </c>
    </row>
    <row r="493" spans="1:5" x14ac:dyDescent="0.3">
      <c r="A493" s="31" t="s">
        <v>16</v>
      </c>
      <c r="B493" s="16" t="s">
        <v>17</v>
      </c>
      <c r="C493" s="31" t="s">
        <v>18</v>
      </c>
      <c r="D493" s="31" t="s">
        <v>19</v>
      </c>
      <c r="E493" s="31" t="s">
        <v>544</v>
      </c>
    </row>
    <row r="494" spans="1:5" x14ac:dyDescent="0.3">
      <c r="A494" s="53" t="s">
        <v>98</v>
      </c>
      <c r="B494" s="54" t="s">
        <v>1574</v>
      </c>
      <c r="C494" s="53" t="s">
        <v>656</v>
      </c>
      <c r="D494" s="53" t="s">
        <v>657</v>
      </c>
      <c r="E494" s="53" t="s">
        <v>602</v>
      </c>
    </row>
    <row r="495" spans="1:5" x14ac:dyDescent="0.3">
      <c r="A495" s="53"/>
      <c r="B495" s="54"/>
      <c r="C495" s="53"/>
      <c r="D495" s="53"/>
      <c r="E495" s="53"/>
    </row>
    <row r="496" spans="1:5" ht="28.8" x14ac:dyDescent="0.55000000000000004">
      <c r="A496" s="43" t="s">
        <v>118</v>
      </c>
      <c r="B496" s="9"/>
      <c r="C496" s="28"/>
      <c r="D496" s="28"/>
      <c r="E496" s="43" t="str">
        <f>COUNTA(Table43[Город / Населённый пункт]) &amp; " ПАРТНЕР"</f>
        <v>1 ПАРТНЕР</v>
      </c>
    </row>
    <row r="497" spans="1:5" x14ac:dyDescent="0.3">
      <c r="A497" s="31" t="s">
        <v>16</v>
      </c>
      <c r="B497" s="16" t="s">
        <v>17</v>
      </c>
      <c r="C497" s="31" t="s">
        <v>18</v>
      </c>
      <c r="D497" s="31" t="s">
        <v>19</v>
      </c>
      <c r="E497" s="31" t="s">
        <v>544</v>
      </c>
    </row>
    <row r="498" spans="1:5" x14ac:dyDescent="0.3">
      <c r="A498" s="53" t="s">
        <v>101</v>
      </c>
      <c r="B498" s="54" t="s">
        <v>1454</v>
      </c>
      <c r="C498" s="53" t="s">
        <v>1809</v>
      </c>
      <c r="D498" s="53" t="s">
        <v>102</v>
      </c>
      <c r="E498" s="53" t="s">
        <v>632</v>
      </c>
    </row>
    <row r="499" spans="1:5" x14ac:dyDescent="0.3">
      <c r="A499" s="53"/>
      <c r="B499" s="54"/>
      <c r="C499" s="53"/>
      <c r="D499" s="53"/>
      <c r="E499" s="53"/>
    </row>
    <row r="500" spans="1:5" ht="28.8" x14ac:dyDescent="0.55000000000000004">
      <c r="A500" s="43" t="s">
        <v>113</v>
      </c>
      <c r="B500" s="9"/>
      <c r="C500" s="28"/>
      <c r="D500" s="28"/>
      <c r="E500" s="43" t="str">
        <f>COUNTA(Table44[Город / Населённый пункт]) &amp; " ПАРТНЕР"</f>
        <v>1 ПАРТНЕР</v>
      </c>
    </row>
    <row r="501" spans="1:5" x14ac:dyDescent="0.3">
      <c r="A501" s="31" t="s">
        <v>16</v>
      </c>
      <c r="B501" s="16" t="s">
        <v>17</v>
      </c>
      <c r="C501" s="31" t="s">
        <v>18</v>
      </c>
      <c r="D501" s="31" t="s">
        <v>19</v>
      </c>
      <c r="E501" s="31" t="s">
        <v>544</v>
      </c>
    </row>
    <row r="502" spans="1:5" x14ac:dyDescent="0.3">
      <c r="A502" s="53" t="s">
        <v>85</v>
      </c>
      <c r="B502" s="54" t="s">
        <v>1447</v>
      </c>
      <c r="C502" s="53" t="s">
        <v>658</v>
      </c>
      <c r="D502" s="53" t="s">
        <v>659</v>
      </c>
      <c r="E502" s="53" t="s">
        <v>766</v>
      </c>
    </row>
    <row r="503" spans="1:5" x14ac:dyDescent="0.3">
      <c r="A503" s="53"/>
      <c r="B503" s="54"/>
      <c r="C503" s="53"/>
      <c r="D503" s="53"/>
      <c r="E503" s="53"/>
    </row>
    <row r="504" spans="1:5" ht="28.8" x14ac:dyDescent="0.55000000000000004">
      <c r="A504" s="43" t="s">
        <v>119</v>
      </c>
      <c r="B504" s="9"/>
      <c r="C504" s="28"/>
      <c r="D504" s="28"/>
      <c r="E504" s="43" t="str">
        <f>COUNTA(Table45[Город / Населённый пункт]) &amp; " ПАРТНЕРА"</f>
        <v>3 ПАРТНЕРА</v>
      </c>
    </row>
    <row r="505" spans="1:5" x14ac:dyDescent="0.3">
      <c r="A505" s="31" t="s">
        <v>16</v>
      </c>
      <c r="B505" s="16" t="s">
        <v>17</v>
      </c>
      <c r="C505" s="31" t="s">
        <v>18</v>
      </c>
      <c r="D505" s="31" t="s">
        <v>19</v>
      </c>
      <c r="E505" s="31" t="s">
        <v>544</v>
      </c>
    </row>
    <row r="506" spans="1:5" x14ac:dyDescent="0.3">
      <c r="A506" s="53" t="s">
        <v>107</v>
      </c>
      <c r="B506" s="54" t="s">
        <v>1575</v>
      </c>
      <c r="C506" s="53" t="s">
        <v>662</v>
      </c>
      <c r="D506" s="53" t="s">
        <v>663</v>
      </c>
      <c r="E506" s="53" t="s">
        <v>602</v>
      </c>
    </row>
    <row r="507" spans="1:5" x14ac:dyDescent="0.3">
      <c r="A507" s="53" t="s">
        <v>107</v>
      </c>
      <c r="B507" s="54" t="s">
        <v>1455</v>
      </c>
      <c r="C507" s="53" t="s">
        <v>660</v>
      </c>
      <c r="D507" s="53" t="s">
        <v>661</v>
      </c>
      <c r="E507" s="53" t="s">
        <v>602</v>
      </c>
    </row>
    <row r="508" spans="1:5" x14ac:dyDescent="0.3">
      <c r="A508" s="53" t="s">
        <v>107</v>
      </c>
      <c r="B508" s="54" t="s">
        <v>1456</v>
      </c>
      <c r="C508" s="53" t="s">
        <v>1208</v>
      </c>
      <c r="D508" s="57" t="s">
        <v>1869</v>
      </c>
      <c r="E508" s="53" t="s">
        <v>602</v>
      </c>
    </row>
    <row r="510" spans="1:5" ht="28.8" x14ac:dyDescent="0.55000000000000004">
      <c r="A510" s="51" t="s">
        <v>664</v>
      </c>
      <c r="B510" s="13"/>
      <c r="C510" s="19"/>
      <c r="D510" s="19"/>
      <c r="E510" s="19"/>
    </row>
    <row r="511" spans="1:5" ht="28.8" x14ac:dyDescent="0.55000000000000004">
      <c r="A511" s="51" t="s">
        <v>110</v>
      </c>
      <c r="B511" s="13"/>
      <c r="C511" s="19"/>
      <c r="D511" s="19"/>
      <c r="E511" s="138" t="str">
        <f>COUNTA(A514:A553,A556:A585,A588:A603,A606:A610,A613:A651,A654:A668,A671:A696,A699:A713) &amp; " ПАРТНЕОВ"</f>
        <v>179 ПАРТНЕОВ</v>
      </c>
    </row>
    <row r="512" spans="1:5" ht="21" x14ac:dyDescent="0.4">
      <c r="A512" s="52" t="s">
        <v>21</v>
      </c>
      <c r="B512" s="11"/>
      <c r="C512" s="33"/>
      <c r="D512" s="33"/>
      <c r="E512" s="121" t="str">
        <f>COUNTA(Table46[Город / Населённый пункт]) &amp; " ПАРТНЕРОВ"</f>
        <v>39 ПАРТНЕРОВ</v>
      </c>
    </row>
    <row r="513" spans="1:5" x14ac:dyDescent="0.3">
      <c r="A513" s="34" t="s">
        <v>16</v>
      </c>
      <c r="B513" s="12" t="s">
        <v>17</v>
      </c>
      <c r="C513" s="34" t="s">
        <v>18</v>
      </c>
      <c r="D513" s="34" t="s">
        <v>19</v>
      </c>
      <c r="E513" s="34" t="s">
        <v>544</v>
      </c>
    </row>
    <row r="514" spans="1:5" x14ac:dyDescent="0.3">
      <c r="A514" s="53" t="s">
        <v>701</v>
      </c>
      <c r="B514" s="54" t="s">
        <v>1576</v>
      </c>
      <c r="C514" s="53" t="s">
        <v>702</v>
      </c>
      <c r="D514" s="57" t="s">
        <v>703</v>
      </c>
      <c r="E514" s="53" t="s">
        <v>836</v>
      </c>
    </row>
    <row r="515" spans="1:5" x14ac:dyDescent="0.3">
      <c r="A515" s="53" t="s">
        <v>704</v>
      </c>
      <c r="B515" s="54" t="s">
        <v>1577</v>
      </c>
      <c r="C515" s="53" t="s">
        <v>705</v>
      </c>
      <c r="D515" s="57" t="s">
        <v>706</v>
      </c>
      <c r="E515" s="53" t="s">
        <v>708</v>
      </c>
    </row>
    <row r="516" spans="1:5" x14ac:dyDescent="0.3">
      <c r="A516" s="53" t="s">
        <v>161</v>
      </c>
      <c r="B516" s="54" t="s">
        <v>1578</v>
      </c>
      <c r="C516" s="53" t="s">
        <v>1810</v>
      </c>
      <c r="D516" s="57" t="s">
        <v>707</v>
      </c>
      <c r="E516" s="53" t="s">
        <v>708</v>
      </c>
    </row>
    <row r="517" spans="1:5" ht="28.8" x14ac:dyDescent="0.3">
      <c r="A517" s="53" t="s">
        <v>709</v>
      </c>
      <c r="B517" s="54" t="s">
        <v>1579</v>
      </c>
      <c r="C517" s="53" t="s">
        <v>1299</v>
      </c>
      <c r="D517" s="57" t="s">
        <v>1870</v>
      </c>
      <c r="E517" s="53" t="s">
        <v>593</v>
      </c>
    </row>
    <row r="518" spans="1:5" ht="28.8" x14ac:dyDescent="0.3">
      <c r="A518" s="53" t="s">
        <v>709</v>
      </c>
      <c r="B518" s="54" t="s">
        <v>1580</v>
      </c>
      <c r="C518" s="53" t="s">
        <v>710</v>
      </c>
      <c r="D518" s="57" t="s">
        <v>711</v>
      </c>
      <c r="E518" s="53" t="s">
        <v>593</v>
      </c>
    </row>
    <row r="519" spans="1:5" x14ac:dyDescent="0.3">
      <c r="A519" s="53" t="s">
        <v>194</v>
      </c>
      <c r="B519" s="54" t="s">
        <v>1581</v>
      </c>
      <c r="C519" s="53" t="s">
        <v>712</v>
      </c>
      <c r="D519" s="57" t="s">
        <v>713</v>
      </c>
      <c r="E519" s="53" t="s">
        <v>714</v>
      </c>
    </row>
    <row r="520" spans="1:5" x14ac:dyDescent="0.3">
      <c r="A520" s="53" t="s">
        <v>1297</v>
      </c>
      <c r="B520" s="54" t="s">
        <v>735</v>
      </c>
      <c r="C520" s="53" t="s">
        <v>1298</v>
      </c>
      <c r="D520" s="57" t="s">
        <v>736</v>
      </c>
      <c r="E520" s="53" t="s">
        <v>568</v>
      </c>
    </row>
    <row r="521" spans="1:5" x14ac:dyDescent="0.3">
      <c r="A521" s="53" t="s">
        <v>715</v>
      </c>
      <c r="B521" s="54" t="s">
        <v>1582</v>
      </c>
      <c r="C521" s="53" t="s">
        <v>716</v>
      </c>
      <c r="D521" s="57" t="s">
        <v>717</v>
      </c>
      <c r="E521" s="53" t="s">
        <v>561</v>
      </c>
    </row>
    <row r="522" spans="1:5" x14ac:dyDescent="0.3">
      <c r="A522" s="53" t="s">
        <v>757</v>
      </c>
      <c r="B522" s="54" t="s">
        <v>1583</v>
      </c>
      <c r="C522" s="53" t="s">
        <v>1781</v>
      </c>
      <c r="D522" s="57" t="s">
        <v>1871</v>
      </c>
      <c r="E522" s="53" t="s">
        <v>708</v>
      </c>
    </row>
    <row r="523" spans="1:5" ht="28.8" x14ac:dyDescent="0.3">
      <c r="A523" s="53" t="s">
        <v>179</v>
      </c>
      <c r="B523" s="54" t="s">
        <v>1584</v>
      </c>
      <c r="C523" s="53" t="s">
        <v>744</v>
      </c>
      <c r="D523" s="57" t="s">
        <v>1872</v>
      </c>
      <c r="E523" s="53" t="s">
        <v>1926</v>
      </c>
    </row>
    <row r="524" spans="1:5" x14ac:dyDescent="0.3">
      <c r="A524" s="53" t="s">
        <v>170</v>
      </c>
      <c r="B524" s="54" t="s">
        <v>1585</v>
      </c>
      <c r="C524" s="53" t="s">
        <v>718</v>
      </c>
      <c r="D524" s="57" t="s">
        <v>719</v>
      </c>
      <c r="E524" s="53" t="s">
        <v>720</v>
      </c>
    </row>
    <row r="525" spans="1:5" x14ac:dyDescent="0.3">
      <c r="A525" s="53" t="s">
        <v>170</v>
      </c>
      <c r="B525" s="54" t="s">
        <v>1586</v>
      </c>
      <c r="C525" s="53" t="s">
        <v>721</v>
      </c>
      <c r="D525" s="57" t="s">
        <v>722</v>
      </c>
      <c r="E525" s="53" t="s">
        <v>723</v>
      </c>
    </row>
    <row r="526" spans="1:5" x14ac:dyDescent="0.3">
      <c r="A526" s="53" t="s">
        <v>0</v>
      </c>
      <c r="B526" s="54" t="s">
        <v>1587</v>
      </c>
      <c r="C526" s="53" t="s">
        <v>665</v>
      </c>
      <c r="D526" s="57" t="s">
        <v>666</v>
      </c>
      <c r="E526" s="53" t="s">
        <v>561</v>
      </c>
    </row>
    <row r="527" spans="1:5" x14ac:dyDescent="0.3">
      <c r="A527" s="53" t="s">
        <v>0</v>
      </c>
      <c r="B527" s="54" t="s">
        <v>1588</v>
      </c>
      <c r="C527" s="53" t="s">
        <v>670</v>
      </c>
      <c r="D527" s="57" t="s">
        <v>671</v>
      </c>
      <c r="E527" s="53" t="s">
        <v>521</v>
      </c>
    </row>
    <row r="528" spans="1:5" x14ac:dyDescent="0.3">
      <c r="A528" s="53" t="s">
        <v>1125</v>
      </c>
      <c r="B528" s="54" t="s">
        <v>1599</v>
      </c>
      <c r="C528" s="53" t="s">
        <v>741</v>
      </c>
      <c r="D528" s="57" t="s">
        <v>742</v>
      </c>
      <c r="E528" s="53" t="s">
        <v>743</v>
      </c>
    </row>
    <row r="529" spans="1:5" x14ac:dyDescent="0.3">
      <c r="A529" s="53" t="s">
        <v>697</v>
      </c>
      <c r="B529" s="54" t="s">
        <v>1589</v>
      </c>
      <c r="C529" s="53" t="s">
        <v>698</v>
      </c>
      <c r="D529" s="57" t="s">
        <v>699</v>
      </c>
      <c r="E529" s="53" t="s">
        <v>521</v>
      </c>
    </row>
    <row r="530" spans="1:5" x14ac:dyDescent="0.3">
      <c r="A530" s="53" t="s">
        <v>667</v>
      </c>
      <c r="B530" s="54" t="s">
        <v>1590</v>
      </c>
      <c r="C530" s="53" t="s">
        <v>668</v>
      </c>
      <c r="D530" s="57" t="s">
        <v>669</v>
      </c>
      <c r="E530" s="53" t="s">
        <v>1925</v>
      </c>
    </row>
    <row r="531" spans="1:5" x14ac:dyDescent="0.3">
      <c r="A531" s="53" t="s">
        <v>526</v>
      </c>
      <c r="B531" s="54" t="s">
        <v>1591</v>
      </c>
      <c r="C531" s="53" t="s">
        <v>672</v>
      </c>
      <c r="D531" s="57" t="s">
        <v>673</v>
      </c>
      <c r="E531" s="53" t="s">
        <v>851</v>
      </c>
    </row>
    <row r="532" spans="1:5" ht="28.8" x14ac:dyDescent="0.3">
      <c r="A532" s="53" t="s">
        <v>684</v>
      </c>
      <c r="B532" s="54" t="s">
        <v>1592</v>
      </c>
      <c r="C532" s="53" t="s">
        <v>685</v>
      </c>
      <c r="D532" s="57" t="s">
        <v>686</v>
      </c>
      <c r="E532" s="53" t="s">
        <v>1924</v>
      </c>
    </row>
    <row r="533" spans="1:5" x14ac:dyDescent="0.3">
      <c r="A533" s="53" t="s">
        <v>691</v>
      </c>
      <c r="B533" s="54" t="s">
        <v>1593</v>
      </c>
      <c r="C533" s="53" t="s">
        <v>692</v>
      </c>
      <c r="D533" s="57" t="s">
        <v>693</v>
      </c>
      <c r="E533" s="53" t="s">
        <v>521</v>
      </c>
    </row>
    <row r="534" spans="1:5" x14ac:dyDescent="0.3">
      <c r="A534" s="53" t="s">
        <v>145</v>
      </c>
      <c r="B534" s="54" t="s">
        <v>1594</v>
      </c>
      <c r="C534" s="53" t="s">
        <v>694</v>
      </c>
      <c r="D534" s="57" t="s">
        <v>695</v>
      </c>
      <c r="E534" s="53" t="s">
        <v>696</v>
      </c>
    </row>
    <row r="535" spans="1:5" x14ac:dyDescent="0.3">
      <c r="A535" s="53" t="s">
        <v>732</v>
      </c>
      <c r="B535" s="54" t="s">
        <v>1595</v>
      </c>
      <c r="C535" s="53" t="s">
        <v>733</v>
      </c>
      <c r="D535" s="57" t="s">
        <v>734</v>
      </c>
      <c r="E535" s="53" t="s">
        <v>593</v>
      </c>
    </row>
    <row r="536" spans="1:5" ht="28.8" x14ac:dyDescent="0.3">
      <c r="A536" s="53" t="s">
        <v>674</v>
      </c>
      <c r="B536" s="54" t="s">
        <v>1596</v>
      </c>
      <c r="C536" s="53" t="s">
        <v>675</v>
      </c>
      <c r="D536" s="57" t="s">
        <v>676</v>
      </c>
      <c r="E536" s="53" t="s">
        <v>1923</v>
      </c>
    </row>
    <row r="537" spans="1:5" ht="28.8" x14ac:dyDescent="0.3">
      <c r="A537" s="53" t="s">
        <v>677</v>
      </c>
      <c r="B537" s="54" t="s">
        <v>1597</v>
      </c>
      <c r="C537" s="53" t="s">
        <v>678</v>
      </c>
      <c r="D537" s="57" t="s">
        <v>679</v>
      </c>
      <c r="E537" s="53" t="s">
        <v>1923</v>
      </c>
    </row>
    <row r="538" spans="1:5" ht="28.8" x14ac:dyDescent="0.3">
      <c r="A538" s="53" t="s">
        <v>680</v>
      </c>
      <c r="B538" s="54" t="s">
        <v>1598</v>
      </c>
      <c r="C538" s="53" t="s">
        <v>681</v>
      </c>
      <c r="D538" s="57" t="s">
        <v>682</v>
      </c>
      <c r="E538" s="53" t="s">
        <v>683</v>
      </c>
    </row>
    <row r="539" spans="1:5" ht="28.8" x14ac:dyDescent="0.3">
      <c r="A539" s="53" t="s">
        <v>687</v>
      </c>
      <c r="B539" s="54" t="s">
        <v>1378</v>
      </c>
      <c r="C539" s="53" t="s">
        <v>688</v>
      </c>
      <c r="D539" s="57" t="s">
        <v>689</v>
      </c>
      <c r="E539" s="53" t="s">
        <v>690</v>
      </c>
    </row>
    <row r="540" spans="1:5" ht="28.8" x14ac:dyDescent="0.3">
      <c r="A540" s="53" t="s">
        <v>755</v>
      </c>
      <c r="B540" s="54" t="s">
        <v>1600</v>
      </c>
      <c r="C540" s="53" t="s">
        <v>1782</v>
      </c>
      <c r="D540" s="57" t="s">
        <v>756</v>
      </c>
      <c r="E540" s="53" t="s">
        <v>1922</v>
      </c>
    </row>
    <row r="541" spans="1:5" ht="28.8" x14ac:dyDescent="0.3">
      <c r="A541" s="53" t="s">
        <v>750</v>
      </c>
      <c r="B541" s="54" t="s">
        <v>1601</v>
      </c>
      <c r="C541" s="53" t="s">
        <v>1783</v>
      </c>
      <c r="D541" s="57" t="s">
        <v>751</v>
      </c>
      <c r="E541" s="53" t="s">
        <v>568</v>
      </c>
    </row>
    <row r="542" spans="1:5" ht="28.8" x14ac:dyDescent="0.3">
      <c r="A542" s="53" t="s">
        <v>731</v>
      </c>
      <c r="B542" s="54" t="s">
        <v>1602</v>
      </c>
      <c r="C542" s="53" t="s">
        <v>1784</v>
      </c>
      <c r="D542" s="57" t="s">
        <v>1873</v>
      </c>
      <c r="E542" s="53" t="s">
        <v>1911</v>
      </c>
    </row>
    <row r="543" spans="1:5" ht="28.8" x14ac:dyDescent="0.3">
      <c r="A543" s="53" t="s">
        <v>745</v>
      </c>
      <c r="B543" s="54" t="s">
        <v>1603</v>
      </c>
      <c r="C543" s="53" t="s">
        <v>746</v>
      </c>
      <c r="D543" s="57" t="s">
        <v>1874</v>
      </c>
      <c r="E543" s="53" t="s">
        <v>747</v>
      </c>
    </row>
    <row r="544" spans="1:5" ht="28.8" x14ac:dyDescent="0.3">
      <c r="A544" s="53" t="s">
        <v>748</v>
      </c>
      <c r="B544" s="54" t="s">
        <v>1604</v>
      </c>
      <c r="C544" s="53" t="s">
        <v>1343</v>
      </c>
      <c r="D544" s="57" t="s">
        <v>749</v>
      </c>
      <c r="E544" s="53" t="s">
        <v>1912</v>
      </c>
    </row>
    <row r="545" spans="1:5" ht="28.8" x14ac:dyDescent="0.3">
      <c r="A545" s="53" t="s">
        <v>1241</v>
      </c>
      <c r="B545" s="54" t="s">
        <v>1605</v>
      </c>
      <c r="C545" s="109" t="s">
        <v>1242</v>
      </c>
      <c r="D545" s="57" t="s">
        <v>1182</v>
      </c>
      <c r="E545" s="53" t="s">
        <v>647</v>
      </c>
    </row>
    <row r="546" spans="1:5" x14ac:dyDescent="0.3">
      <c r="A546" s="53" t="s">
        <v>189</v>
      </c>
      <c r="B546" s="54" t="s">
        <v>1937</v>
      </c>
      <c r="C546" s="139" t="s">
        <v>1938</v>
      </c>
      <c r="D546" s="57" t="s">
        <v>1939</v>
      </c>
      <c r="E546" s="53" t="s">
        <v>1940</v>
      </c>
    </row>
    <row r="547" spans="1:5" x14ac:dyDescent="0.3">
      <c r="A547" s="53" t="s">
        <v>739</v>
      </c>
      <c r="B547" s="54" t="s">
        <v>1377</v>
      </c>
      <c r="C547" s="53" t="s">
        <v>1785</v>
      </c>
      <c r="D547" s="57" t="s">
        <v>740</v>
      </c>
      <c r="E547" s="53" t="s">
        <v>1913</v>
      </c>
    </row>
    <row r="548" spans="1:5" x14ac:dyDescent="0.3">
      <c r="A548" s="53" t="s">
        <v>167</v>
      </c>
      <c r="B548" s="54" t="s">
        <v>1606</v>
      </c>
      <c r="C548" s="53" t="s">
        <v>925</v>
      </c>
      <c r="D548" s="57" t="s">
        <v>926</v>
      </c>
      <c r="E548" s="53" t="s">
        <v>836</v>
      </c>
    </row>
    <row r="549" spans="1:5" x14ac:dyDescent="0.3">
      <c r="A549" s="53" t="s">
        <v>185</v>
      </c>
      <c r="B549" s="54" t="s">
        <v>1607</v>
      </c>
      <c r="C549" s="53" t="s">
        <v>724</v>
      </c>
      <c r="D549" s="57" t="s">
        <v>725</v>
      </c>
      <c r="E549" s="53" t="s">
        <v>561</v>
      </c>
    </row>
    <row r="550" spans="1:5" x14ac:dyDescent="0.3">
      <c r="A550" s="53" t="s">
        <v>728</v>
      </c>
      <c r="B550" s="54" t="s">
        <v>1608</v>
      </c>
      <c r="C550" s="53" t="s">
        <v>729</v>
      </c>
      <c r="D550" s="57" t="s">
        <v>730</v>
      </c>
      <c r="E550" s="53" t="s">
        <v>723</v>
      </c>
    </row>
    <row r="551" spans="1:5" x14ac:dyDescent="0.3">
      <c r="A551" s="53" t="s">
        <v>173</v>
      </c>
      <c r="B551" s="54" t="s">
        <v>1464</v>
      </c>
      <c r="C551" s="53" t="s">
        <v>726</v>
      </c>
      <c r="D551" s="57" t="s">
        <v>249</v>
      </c>
      <c r="E551" s="53" t="s">
        <v>727</v>
      </c>
    </row>
    <row r="552" spans="1:5" ht="28.8" x14ac:dyDescent="0.3">
      <c r="A552" s="53" t="s">
        <v>752</v>
      </c>
      <c r="B552" s="54" t="s">
        <v>1609</v>
      </c>
      <c r="C552" s="53" t="s">
        <v>753</v>
      </c>
      <c r="D552" s="57" t="s">
        <v>754</v>
      </c>
      <c r="E552" s="53" t="s">
        <v>1921</v>
      </c>
    </row>
    <row r="553" spans="1:5" x14ac:dyDescent="0.3">
      <c r="A553" s="53"/>
      <c r="B553" s="54"/>
      <c r="C553" s="53"/>
      <c r="D553" s="53"/>
      <c r="E553" s="53"/>
    </row>
    <row r="554" spans="1:5" ht="21" x14ac:dyDescent="0.4">
      <c r="A554" s="52" t="s">
        <v>32</v>
      </c>
      <c r="B554" s="11"/>
      <c r="C554" s="33"/>
      <c r="D554" s="33"/>
      <c r="E554" s="121" t="str">
        <f>COUNTA(Table47[Город / Населённый пункт]) &amp; " ПАРТНЕРОВ"</f>
        <v>29 ПАРТНЕРОВ</v>
      </c>
    </row>
    <row r="555" spans="1:5" x14ac:dyDescent="0.3">
      <c r="A555" s="34" t="s">
        <v>16</v>
      </c>
      <c r="B555" s="12" t="s">
        <v>17</v>
      </c>
      <c r="C555" s="34" t="s">
        <v>18</v>
      </c>
      <c r="D555" s="34" t="s">
        <v>19</v>
      </c>
      <c r="E555" s="34" t="s">
        <v>544</v>
      </c>
    </row>
    <row r="556" spans="1:5" x14ac:dyDescent="0.3">
      <c r="A556" s="53" t="s">
        <v>797</v>
      </c>
      <c r="B556" s="54" t="s">
        <v>1610</v>
      </c>
      <c r="C556" s="53" t="s">
        <v>1248</v>
      </c>
      <c r="D556" s="91" t="s">
        <v>1249</v>
      </c>
      <c r="E556" s="53" t="s">
        <v>1250</v>
      </c>
    </row>
    <row r="557" spans="1:5" x14ac:dyDescent="0.3">
      <c r="A557" s="53" t="s">
        <v>797</v>
      </c>
      <c r="B557" s="54" t="s">
        <v>1592</v>
      </c>
      <c r="C557" s="53" t="s">
        <v>1306</v>
      </c>
      <c r="D557" s="53" t="s">
        <v>798</v>
      </c>
      <c r="E557" s="53" t="s">
        <v>602</v>
      </c>
    </row>
    <row r="558" spans="1:5" x14ac:dyDescent="0.3">
      <c r="A558" s="53" t="s">
        <v>202</v>
      </c>
      <c r="B558" s="54" t="s">
        <v>1611</v>
      </c>
      <c r="C558" s="53" t="s">
        <v>1786</v>
      </c>
      <c r="D558" s="53" t="s">
        <v>788</v>
      </c>
      <c r="E558" s="53" t="s">
        <v>553</v>
      </c>
    </row>
    <row r="559" spans="1:5" x14ac:dyDescent="0.3">
      <c r="A559" s="53" t="s">
        <v>202</v>
      </c>
      <c r="B559" s="54" t="s">
        <v>1612</v>
      </c>
      <c r="C559" s="102" t="s">
        <v>1344</v>
      </c>
      <c r="D559" s="91" t="s">
        <v>1875</v>
      </c>
      <c r="E559" s="53" t="s">
        <v>1920</v>
      </c>
    </row>
    <row r="560" spans="1:5" x14ac:dyDescent="0.3">
      <c r="A560" s="53" t="s">
        <v>241</v>
      </c>
      <c r="B560" s="54" t="s">
        <v>1418</v>
      </c>
      <c r="C560" s="53" t="s">
        <v>242</v>
      </c>
      <c r="D560" s="53" t="s">
        <v>774</v>
      </c>
      <c r="E560" s="53" t="s">
        <v>775</v>
      </c>
    </row>
    <row r="561" spans="1:5" x14ac:dyDescent="0.3">
      <c r="A561" s="53" t="s">
        <v>29</v>
      </c>
      <c r="B561" s="54" t="s">
        <v>789</v>
      </c>
      <c r="C561" s="53" t="s">
        <v>790</v>
      </c>
      <c r="D561" s="53" t="s">
        <v>791</v>
      </c>
      <c r="E561" s="53" t="s">
        <v>553</v>
      </c>
    </row>
    <row r="562" spans="1:5" x14ac:dyDescent="0.3">
      <c r="A562" s="53" t="s">
        <v>792</v>
      </c>
      <c r="B562" s="54" t="s">
        <v>1613</v>
      </c>
      <c r="C562" s="53" t="s">
        <v>793</v>
      </c>
      <c r="D562" s="53" t="s">
        <v>794</v>
      </c>
      <c r="E562" s="53" t="s">
        <v>602</v>
      </c>
    </row>
    <row r="563" spans="1:5" ht="28.8" x14ac:dyDescent="0.3">
      <c r="A563" s="53" t="s">
        <v>1345</v>
      </c>
      <c r="B563" s="54" t="s">
        <v>1614</v>
      </c>
      <c r="C563" s="53" t="s">
        <v>1313</v>
      </c>
      <c r="D563" s="91" t="s">
        <v>1314</v>
      </c>
      <c r="E563" s="53" t="s">
        <v>1920</v>
      </c>
    </row>
    <row r="564" spans="1:5" ht="28.8" x14ac:dyDescent="0.3">
      <c r="A564" s="53" t="s">
        <v>1345</v>
      </c>
      <c r="B564" s="54" t="s">
        <v>1615</v>
      </c>
      <c r="C564" s="53" t="s">
        <v>795</v>
      </c>
      <c r="D564" s="53" t="s">
        <v>796</v>
      </c>
      <c r="E564" s="53" t="s">
        <v>602</v>
      </c>
    </row>
    <row r="565" spans="1:5" ht="28.8" x14ac:dyDescent="0.3">
      <c r="A565" s="53" t="s">
        <v>1346</v>
      </c>
      <c r="B565" s="54" t="s">
        <v>1616</v>
      </c>
      <c r="C565" s="53" t="s">
        <v>1295</v>
      </c>
      <c r="D565" s="91" t="s">
        <v>1294</v>
      </c>
      <c r="E565" s="53" t="s">
        <v>602</v>
      </c>
    </row>
    <row r="566" spans="1:5" x14ac:dyDescent="0.3">
      <c r="A566" s="53" t="s">
        <v>779</v>
      </c>
      <c r="B566" s="54" t="s">
        <v>780</v>
      </c>
      <c r="C566" s="53" t="s">
        <v>1931</v>
      </c>
      <c r="D566" s="53" t="s">
        <v>781</v>
      </c>
      <c r="E566" s="53" t="s">
        <v>766</v>
      </c>
    </row>
    <row r="567" spans="1:5" ht="28.8" x14ac:dyDescent="0.3">
      <c r="A567" s="53" t="s">
        <v>785</v>
      </c>
      <c r="B567" s="54" t="s">
        <v>1617</v>
      </c>
      <c r="C567" s="53" t="s">
        <v>786</v>
      </c>
      <c r="D567" s="53" t="s">
        <v>787</v>
      </c>
      <c r="E567" s="53" t="s">
        <v>766</v>
      </c>
    </row>
    <row r="568" spans="1:5" ht="28.8" x14ac:dyDescent="0.3">
      <c r="A568" s="53" t="s">
        <v>785</v>
      </c>
      <c r="B568" s="54" t="s">
        <v>1618</v>
      </c>
      <c r="C568" s="53" t="s">
        <v>784</v>
      </c>
      <c r="D568" s="91" t="s">
        <v>1108</v>
      </c>
      <c r="E568" s="53" t="s">
        <v>766</v>
      </c>
    </row>
    <row r="569" spans="1:5" x14ac:dyDescent="0.3">
      <c r="A569" s="53" t="s">
        <v>776</v>
      </c>
      <c r="B569" s="54" t="s">
        <v>1619</v>
      </c>
      <c r="C569" s="53" t="s">
        <v>777</v>
      </c>
      <c r="D569" s="53" t="s">
        <v>778</v>
      </c>
      <c r="E569" s="53" t="s">
        <v>568</v>
      </c>
    </row>
    <row r="570" spans="1:5" ht="28.8" x14ac:dyDescent="0.3">
      <c r="A570" s="53" t="s">
        <v>782</v>
      </c>
      <c r="B570" s="54" t="s">
        <v>1376</v>
      </c>
      <c r="C570" s="53" t="s">
        <v>1787</v>
      </c>
      <c r="D570" s="53" t="s">
        <v>783</v>
      </c>
      <c r="E570" s="53" t="s">
        <v>550</v>
      </c>
    </row>
    <row r="571" spans="1:5" x14ac:dyDescent="0.3">
      <c r="A571" s="53" t="s">
        <v>801</v>
      </c>
      <c r="B571" s="54" t="s">
        <v>1620</v>
      </c>
      <c r="C571" s="53" t="s">
        <v>802</v>
      </c>
      <c r="D571" s="53" t="s">
        <v>803</v>
      </c>
      <c r="E571" s="53" t="s">
        <v>1919</v>
      </c>
    </row>
    <row r="572" spans="1:5" ht="28.8" x14ac:dyDescent="0.3">
      <c r="A572" s="53" t="s">
        <v>230</v>
      </c>
      <c r="B572" s="54" t="s">
        <v>1621</v>
      </c>
      <c r="C572" s="53" t="s">
        <v>231</v>
      </c>
      <c r="D572" s="53" t="s">
        <v>232</v>
      </c>
      <c r="E572" s="53" t="s">
        <v>565</v>
      </c>
    </row>
    <row r="573" spans="1:5" x14ac:dyDescent="0.3">
      <c r="A573" s="53" t="s">
        <v>23</v>
      </c>
      <c r="B573" s="54" t="s">
        <v>1622</v>
      </c>
      <c r="C573" s="53" t="s">
        <v>1788</v>
      </c>
      <c r="D573" s="53" t="s">
        <v>758</v>
      </c>
      <c r="E573" s="53" t="s">
        <v>550</v>
      </c>
    </row>
    <row r="574" spans="1:5" x14ac:dyDescent="0.3">
      <c r="A574" s="53" t="s">
        <v>23</v>
      </c>
      <c r="B574" s="54" t="s">
        <v>1623</v>
      </c>
      <c r="C574" s="53" t="s">
        <v>806</v>
      </c>
      <c r="D574" s="135" t="s">
        <v>1876</v>
      </c>
      <c r="E574" s="53" t="s">
        <v>1914</v>
      </c>
    </row>
    <row r="575" spans="1:5" ht="28.8" x14ac:dyDescent="0.3">
      <c r="A575" s="53" t="s">
        <v>23</v>
      </c>
      <c r="B575" s="54" t="s">
        <v>1624</v>
      </c>
      <c r="C575" s="53" t="s">
        <v>1789</v>
      </c>
      <c r="D575" s="53" t="s">
        <v>759</v>
      </c>
      <c r="E575" s="53" t="s">
        <v>760</v>
      </c>
    </row>
    <row r="576" spans="1:5" x14ac:dyDescent="0.3">
      <c r="A576" s="53" t="s">
        <v>23</v>
      </c>
      <c r="B576" s="54" t="s">
        <v>1625</v>
      </c>
      <c r="C576" s="53" t="s">
        <v>772</v>
      </c>
      <c r="D576" s="53" t="s">
        <v>804</v>
      </c>
      <c r="E576" s="53" t="s">
        <v>805</v>
      </c>
    </row>
    <row r="577" spans="1:5" x14ac:dyDescent="0.3">
      <c r="A577" s="53" t="s">
        <v>23</v>
      </c>
      <c r="B577" s="54" t="s">
        <v>1626</v>
      </c>
      <c r="C577" s="53" t="s">
        <v>1790</v>
      </c>
      <c r="D577" s="53" t="s">
        <v>761</v>
      </c>
      <c r="E577" s="53" t="s">
        <v>550</v>
      </c>
    </row>
    <row r="578" spans="1:5" x14ac:dyDescent="0.3">
      <c r="A578" s="53" t="s">
        <v>23</v>
      </c>
      <c r="B578" s="54" t="s">
        <v>1737</v>
      </c>
      <c r="C578" s="53" t="s">
        <v>1811</v>
      </c>
      <c r="D578" s="53" t="s">
        <v>807</v>
      </c>
      <c r="E578" s="53" t="s">
        <v>1918</v>
      </c>
    </row>
    <row r="579" spans="1:5" x14ac:dyDescent="0.3">
      <c r="A579" s="53" t="s">
        <v>23</v>
      </c>
      <c r="B579" s="54" t="s">
        <v>1627</v>
      </c>
      <c r="C579" s="53" t="s">
        <v>767</v>
      </c>
      <c r="D579" s="53" t="s">
        <v>768</v>
      </c>
      <c r="E579" s="53" t="s">
        <v>766</v>
      </c>
    </row>
    <row r="580" spans="1:5" x14ac:dyDescent="0.3">
      <c r="A580" s="53" t="s">
        <v>23</v>
      </c>
      <c r="B580" s="54" t="s">
        <v>1628</v>
      </c>
      <c r="C580" s="53" t="s">
        <v>1791</v>
      </c>
      <c r="D580" s="53" t="s">
        <v>765</v>
      </c>
      <c r="E580" s="53" t="s">
        <v>766</v>
      </c>
    </row>
    <row r="581" spans="1:5" ht="28.8" x14ac:dyDescent="0.3">
      <c r="A581" s="53" t="s">
        <v>23</v>
      </c>
      <c r="B581" s="54" t="s">
        <v>1629</v>
      </c>
      <c r="C581" s="53" t="s">
        <v>769</v>
      </c>
      <c r="D581" s="53" t="s">
        <v>770</v>
      </c>
      <c r="E581" s="53" t="s">
        <v>771</v>
      </c>
    </row>
    <row r="582" spans="1:5" x14ac:dyDescent="0.3">
      <c r="A582" s="53" t="s">
        <v>23</v>
      </c>
      <c r="B582" s="54" t="s">
        <v>1375</v>
      </c>
      <c r="C582" s="53" t="s">
        <v>762</v>
      </c>
      <c r="D582" s="53" t="s">
        <v>763</v>
      </c>
      <c r="E582" s="53" t="s">
        <v>764</v>
      </c>
    </row>
    <row r="583" spans="1:5" x14ac:dyDescent="0.3">
      <c r="A583" s="53" t="s">
        <v>23</v>
      </c>
      <c r="B583" s="54" t="s">
        <v>1630</v>
      </c>
      <c r="C583" s="53" t="s">
        <v>772</v>
      </c>
      <c r="D583" s="53" t="s">
        <v>773</v>
      </c>
      <c r="E583" s="53" t="s">
        <v>766</v>
      </c>
    </row>
    <row r="584" spans="1:5" x14ac:dyDescent="0.3">
      <c r="A584" s="53" t="s">
        <v>799</v>
      </c>
      <c r="B584" s="54" t="s">
        <v>1631</v>
      </c>
      <c r="C584" s="53" t="s">
        <v>1792</v>
      </c>
      <c r="D584" s="53" t="s">
        <v>800</v>
      </c>
      <c r="E584" s="53" t="s">
        <v>602</v>
      </c>
    </row>
    <row r="585" spans="1:5" x14ac:dyDescent="0.3">
      <c r="A585" s="53"/>
      <c r="B585" s="54"/>
      <c r="C585" s="53"/>
      <c r="D585" s="53"/>
      <c r="E585" s="53"/>
    </row>
    <row r="586" spans="1:5" ht="21" x14ac:dyDescent="0.4">
      <c r="A586" s="52" t="s">
        <v>33</v>
      </c>
      <c r="B586" s="11"/>
      <c r="C586" s="33"/>
      <c r="D586" s="33"/>
      <c r="E586" s="121" t="str">
        <f>COUNTA(Table48[Город / Населённый пункт]) &amp; " ПАРТНЕРОВ"</f>
        <v>15 ПАРТНЕРОВ</v>
      </c>
    </row>
    <row r="587" spans="1:5" x14ac:dyDescent="0.3">
      <c r="A587" s="34" t="s">
        <v>16</v>
      </c>
      <c r="B587" s="12" t="s">
        <v>17</v>
      </c>
      <c r="C587" s="34" t="s">
        <v>18</v>
      </c>
      <c r="D587" s="34" t="s">
        <v>19</v>
      </c>
      <c r="E587" s="34" t="s">
        <v>544</v>
      </c>
    </row>
    <row r="588" spans="1:5" ht="28.8" x14ac:dyDescent="0.3">
      <c r="A588" s="53" t="s">
        <v>306</v>
      </c>
      <c r="B588" s="54" t="s">
        <v>1632</v>
      </c>
      <c r="C588" s="53" t="s">
        <v>813</v>
      </c>
      <c r="D588" s="53" t="s">
        <v>814</v>
      </c>
      <c r="E588" s="53" t="s">
        <v>602</v>
      </c>
    </row>
    <row r="589" spans="1:5" x14ac:dyDescent="0.3">
      <c r="A589" s="53" t="s">
        <v>257</v>
      </c>
      <c r="B589" s="54" t="s">
        <v>1633</v>
      </c>
      <c r="C589" s="53" t="s">
        <v>827</v>
      </c>
      <c r="D589" s="53" t="s">
        <v>828</v>
      </c>
      <c r="E589" s="53" t="s">
        <v>1214</v>
      </c>
    </row>
    <row r="590" spans="1:5" x14ac:dyDescent="0.3">
      <c r="A590" s="53" t="s">
        <v>257</v>
      </c>
      <c r="B590" s="54" t="s">
        <v>1634</v>
      </c>
      <c r="C590" s="53" t="s">
        <v>829</v>
      </c>
      <c r="D590" s="53" t="s">
        <v>830</v>
      </c>
      <c r="E590" s="53" t="s">
        <v>1917</v>
      </c>
    </row>
    <row r="591" spans="1:5" x14ac:dyDescent="0.3">
      <c r="A591" s="53" t="s">
        <v>257</v>
      </c>
      <c r="B591" s="54" t="s">
        <v>1635</v>
      </c>
      <c r="C591" s="53" t="s">
        <v>842</v>
      </c>
      <c r="D591" s="53" t="s">
        <v>843</v>
      </c>
      <c r="E591" s="53" t="s">
        <v>1127</v>
      </c>
    </row>
    <row r="592" spans="1:5" x14ac:dyDescent="0.3">
      <c r="A592" s="53" t="s">
        <v>831</v>
      </c>
      <c r="B592" s="54" t="s">
        <v>1636</v>
      </c>
      <c r="C592" s="53" t="s">
        <v>832</v>
      </c>
      <c r="D592" s="53" t="s">
        <v>833</v>
      </c>
      <c r="E592" s="53" t="s">
        <v>587</v>
      </c>
    </row>
    <row r="593" spans="1:5" x14ac:dyDescent="0.3">
      <c r="A593" s="53" t="s">
        <v>821</v>
      </c>
      <c r="B593" s="54" t="s">
        <v>824</v>
      </c>
      <c r="C593" s="53" t="s">
        <v>825</v>
      </c>
      <c r="D593" s="53" t="s">
        <v>826</v>
      </c>
      <c r="E593" s="53" t="s">
        <v>561</v>
      </c>
    </row>
    <row r="594" spans="1:5" x14ac:dyDescent="0.3">
      <c r="A594" s="53" t="s">
        <v>821</v>
      </c>
      <c r="B594" s="54" t="s">
        <v>1637</v>
      </c>
      <c r="C594" s="53" t="s">
        <v>822</v>
      </c>
      <c r="D594" s="53" t="s">
        <v>823</v>
      </c>
      <c r="E594" s="53" t="s">
        <v>561</v>
      </c>
    </row>
    <row r="595" spans="1:5" x14ac:dyDescent="0.3">
      <c r="A595" s="53" t="s">
        <v>837</v>
      </c>
      <c r="B595" s="54" t="s">
        <v>1638</v>
      </c>
      <c r="C595" s="53" t="s">
        <v>838</v>
      </c>
      <c r="D595" s="53" t="s">
        <v>839</v>
      </c>
      <c r="E595" s="53" t="s">
        <v>836</v>
      </c>
    </row>
    <row r="596" spans="1:5" x14ac:dyDescent="0.3">
      <c r="A596" s="53" t="s">
        <v>290</v>
      </c>
      <c r="B596" s="54" t="s">
        <v>1639</v>
      </c>
      <c r="C596" s="53" t="s">
        <v>1126</v>
      </c>
      <c r="D596" s="57" t="s">
        <v>1877</v>
      </c>
      <c r="E596" s="53" t="s">
        <v>844</v>
      </c>
    </row>
    <row r="597" spans="1:5" x14ac:dyDescent="0.3">
      <c r="A597" s="53" t="s">
        <v>815</v>
      </c>
      <c r="B597" s="54" t="s">
        <v>1640</v>
      </c>
      <c r="C597" s="53" t="s">
        <v>1793</v>
      </c>
      <c r="D597" s="53" t="s">
        <v>816</v>
      </c>
      <c r="E597" s="53" t="s">
        <v>817</v>
      </c>
    </row>
    <row r="598" spans="1:5" x14ac:dyDescent="0.3">
      <c r="A598" s="53" t="s">
        <v>312</v>
      </c>
      <c r="B598" s="54" t="s">
        <v>1374</v>
      </c>
      <c r="C598" s="53" t="s">
        <v>811</v>
      </c>
      <c r="D598" s="53" t="s">
        <v>812</v>
      </c>
      <c r="E598" s="53" t="s">
        <v>587</v>
      </c>
    </row>
    <row r="599" spans="1:5" x14ac:dyDescent="0.3">
      <c r="A599" s="53" t="s">
        <v>818</v>
      </c>
      <c r="B599" s="54" t="s">
        <v>1418</v>
      </c>
      <c r="C599" s="53" t="s">
        <v>819</v>
      </c>
      <c r="D599" s="53" t="s">
        <v>820</v>
      </c>
      <c r="E599" s="53" t="s">
        <v>553</v>
      </c>
    </row>
    <row r="600" spans="1:5" x14ac:dyDescent="0.3">
      <c r="A600" s="53" t="s">
        <v>808</v>
      </c>
      <c r="B600" s="54" t="s">
        <v>1641</v>
      </c>
      <c r="C600" s="53" t="s">
        <v>809</v>
      </c>
      <c r="D600" s="53" t="s">
        <v>810</v>
      </c>
      <c r="E600" s="53" t="s">
        <v>587</v>
      </c>
    </row>
    <row r="601" spans="1:5" ht="28.8" x14ac:dyDescent="0.3">
      <c r="A601" s="53" t="s">
        <v>584</v>
      </c>
      <c r="B601" s="54" t="s">
        <v>1642</v>
      </c>
      <c r="C601" s="53" t="s">
        <v>840</v>
      </c>
      <c r="D601" s="53" t="s">
        <v>841</v>
      </c>
      <c r="E601" s="53" t="s">
        <v>587</v>
      </c>
    </row>
    <row r="602" spans="1:5" x14ac:dyDescent="0.3">
      <c r="A602" s="53" t="s">
        <v>834</v>
      </c>
      <c r="B602" s="54" t="s">
        <v>1643</v>
      </c>
      <c r="C602" s="53" t="s">
        <v>1794</v>
      </c>
      <c r="D602" s="53" t="s">
        <v>835</v>
      </c>
      <c r="E602" s="53" t="s">
        <v>587</v>
      </c>
    </row>
    <row r="603" spans="1:5" x14ac:dyDescent="0.3">
      <c r="A603" s="53"/>
      <c r="B603" s="54"/>
      <c r="C603" s="53"/>
      <c r="D603" s="53"/>
      <c r="E603" s="53"/>
    </row>
    <row r="604" spans="1:5" ht="21" x14ac:dyDescent="0.4">
      <c r="A604" s="52" t="s">
        <v>302</v>
      </c>
      <c r="B604" s="11"/>
      <c r="C604" s="33"/>
      <c r="D604" s="33"/>
      <c r="E604" s="121" t="str">
        <f>COUNTA(Table49[Город / Населённый пункт]) &amp; " ПАРТНЕРА"</f>
        <v>4 ПАРТНЕРА</v>
      </c>
    </row>
    <row r="605" spans="1:5" x14ac:dyDescent="0.3">
      <c r="A605" s="34" t="s">
        <v>16</v>
      </c>
      <c r="B605" s="12" t="s">
        <v>17</v>
      </c>
      <c r="C605" s="34" t="s">
        <v>18</v>
      </c>
      <c r="D605" s="34" t="s">
        <v>19</v>
      </c>
      <c r="E605" s="34" t="s">
        <v>544</v>
      </c>
    </row>
    <row r="606" spans="1:5" x14ac:dyDescent="0.3">
      <c r="A606" s="53" t="s">
        <v>297</v>
      </c>
      <c r="B606" s="54" t="s">
        <v>1481</v>
      </c>
      <c r="C606" s="53" t="s">
        <v>1760</v>
      </c>
      <c r="D606" s="53" t="s">
        <v>298</v>
      </c>
      <c r="E606" s="53" t="s">
        <v>561</v>
      </c>
    </row>
    <row r="607" spans="1:5" x14ac:dyDescent="0.3">
      <c r="A607" s="53" t="s">
        <v>297</v>
      </c>
      <c r="B607" s="54" t="s">
        <v>1644</v>
      </c>
      <c r="C607" s="53" t="s">
        <v>849</v>
      </c>
      <c r="D607" s="53" t="s">
        <v>850</v>
      </c>
      <c r="E607" s="53" t="s">
        <v>561</v>
      </c>
    </row>
    <row r="608" spans="1:5" x14ac:dyDescent="0.3">
      <c r="A608" s="53" t="s">
        <v>845</v>
      </c>
      <c r="B608" s="54" t="s">
        <v>1645</v>
      </c>
      <c r="C608" s="53" t="s">
        <v>846</v>
      </c>
      <c r="D608" s="53" t="s">
        <v>847</v>
      </c>
      <c r="E608" s="53" t="s">
        <v>561</v>
      </c>
    </row>
    <row r="609" spans="1:5" x14ac:dyDescent="0.3">
      <c r="A609" s="53" t="s">
        <v>299</v>
      </c>
      <c r="B609" s="54" t="s">
        <v>1373</v>
      </c>
      <c r="C609" s="53" t="s">
        <v>1761</v>
      </c>
      <c r="D609" s="53" t="s">
        <v>848</v>
      </c>
      <c r="E609" s="53" t="s">
        <v>561</v>
      </c>
    </row>
    <row r="610" spans="1:5" x14ac:dyDescent="0.3">
      <c r="A610" s="53"/>
      <c r="B610" s="54"/>
      <c r="C610" s="53"/>
      <c r="D610" s="53"/>
      <c r="E610" s="53"/>
    </row>
    <row r="611" spans="1:5" ht="21" x14ac:dyDescent="0.4">
      <c r="A611" s="52" t="s">
        <v>40</v>
      </c>
      <c r="B611" s="11"/>
      <c r="C611" s="33"/>
      <c r="D611" s="33"/>
      <c r="E611" s="121" t="str">
        <f>COUNTA(Table50[Город / Населённый пункт]) &amp; " ПАРТНЕРОВ"</f>
        <v>38 ПАРТНЕРОВ</v>
      </c>
    </row>
    <row r="612" spans="1:5" x14ac:dyDescent="0.3">
      <c r="A612" s="34" t="s">
        <v>16</v>
      </c>
      <c r="B612" s="12" t="s">
        <v>17</v>
      </c>
      <c r="C612" s="34" t="s">
        <v>18</v>
      </c>
      <c r="D612" s="34" t="s">
        <v>19</v>
      </c>
      <c r="E612" s="34" t="s">
        <v>544</v>
      </c>
    </row>
    <row r="613" spans="1:5" ht="28.8" x14ac:dyDescent="0.3">
      <c r="A613" s="53" t="s">
        <v>864</v>
      </c>
      <c r="B613" s="54" t="s">
        <v>860</v>
      </c>
      <c r="C613" s="53" t="s">
        <v>865</v>
      </c>
      <c r="D613" s="53" t="s">
        <v>1820</v>
      </c>
      <c r="E613" s="53" t="s">
        <v>1304</v>
      </c>
    </row>
    <row r="614" spans="1:5" x14ac:dyDescent="0.3">
      <c r="A614" s="53" t="s">
        <v>355</v>
      </c>
      <c r="B614" s="54" t="s">
        <v>1646</v>
      </c>
      <c r="C614" s="53" t="s">
        <v>858</v>
      </c>
      <c r="D614" s="53" t="s">
        <v>859</v>
      </c>
      <c r="E614" s="53" t="s">
        <v>593</v>
      </c>
    </row>
    <row r="615" spans="1:5" ht="28.8" x14ac:dyDescent="0.3">
      <c r="A615" s="53" t="s">
        <v>333</v>
      </c>
      <c r="B615" s="54" t="s">
        <v>860</v>
      </c>
      <c r="C615" s="53" t="s">
        <v>867</v>
      </c>
      <c r="D615" s="53" t="s">
        <v>1820</v>
      </c>
      <c r="E615" s="53" t="s">
        <v>866</v>
      </c>
    </row>
    <row r="616" spans="1:5" x14ac:dyDescent="0.3">
      <c r="A616" s="53" t="s">
        <v>333</v>
      </c>
      <c r="B616" s="54" t="s">
        <v>1485</v>
      </c>
      <c r="C616" s="53" t="s">
        <v>890</v>
      </c>
      <c r="D616" s="53" t="s">
        <v>891</v>
      </c>
      <c r="E616" s="53" t="s">
        <v>892</v>
      </c>
    </row>
    <row r="617" spans="1:5" x14ac:dyDescent="0.3">
      <c r="A617" s="53" t="s">
        <v>901</v>
      </c>
      <c r="B617" s="54" t="s">
        <v>1647</v>
      </c>
      <c r="C617" s="53" t="s">
        <v>903</v>
      </c>
      <c r="D617" s="53" t="s">
        <v>904</v>
      </c>
      <c r="E617" s="53" t="s">
        <v>898</v>
      </c>
    </row>
    <row r="618" spans="1:5" x14ac:dyDescent="0.3">
      <c r="A618" s="53" t="s">
        <v>901</v>
      </c>
      <c r="B618" s="54" t="s">
        <v>1648</v>
      </c>
      <c r="C618" s="53" t="s">
        <v>902</v>
      </c>
      <c r="D618" s="57" t="s">
        <v>1878</v>
      </c>
      <c r="E618" s="53" t="s">
        <v>898</v>
      </c>
    </row>
    <row r="619" spans="1:5" x14ac:dyDescent="0.3">
      <c r="A619" s="53" t="s">
        <v>852</v>
      </c>
      <c r="B619" s="54" t="s">
        <v>1649</v>
      </c>
      <c r="C619" s="53" t="s">
        <v>856</v>
      </c>
      <c r="D619" s="53" t="s">
        <v>857</v>
      </c>
      <c r="E619" s="53" t="s">
        <v>836</v>
      </c>
    </row>
    <row r="620" spans="1:5" x14ac:dyDescent="0.3">
      <c r="A620" s="53" t="s">
        <v>852</v>
      </c>
      <c r="B620" s="54" t="s">
        <v>1650</v>
      </c>
      <c r="C620" s="53" t="s">
        <v>853</v>
      </c>
      <c r="D620" s="53" t="s">
        <v>854</v>
      </c>
      <c r="E620" s="53" t="s">
        <v>855</v>
      </c>
    </row>
    <row r="621" spans="1:5" x14ac:dyDescent="0.3">
      <c r="A621" s="53" t="s">
        <v>41</v>
      </c>
      <c r="B621" s="54" t="s">
        <v>1485</v>
      </c>
      <c r="C621" s="53" t="s">
        <v>869</v>
      </c>
      <c r="D621" s="53" t="s">
        <v>1879</v>
      </c>
      <c r="E621" s="53" t="s">
        <v>870</v>
      </c>
    </row>
    <row r="622" spans="1:5" x14ac:dyDescent="0.3">
      <c r="A622" s="53" t="s">
        <v>41</v>
      </c>
      <c r="B622" s="54" t="s">
        <v>1644</v>
      </c>
      <c r="C622" s="53" t="s">
        <v>871</v>
      </c>
      <c r="D622" s="53" t="s">
        <v>1880</v>
      </c>
      <c r="E622" s="53"/>
    </row>
    <row r="623" spans="1:5" x14ac:dyDescent="0.3">
      <c r="A623" s="53" t="s">
        <v>41</v>
      </c>
      <c r="B623" s="54" t="s">
        <v>1651</v>
      </c>
      <c r="C623" s="53" t="s">
        <v>910</v>
      </c>
      <c r="D623" s="53" t="s">
        <v>911</v>
      </c>
      <c r="E623" s="53" t="s">
        <v>898</v>
      </c>
    </row>
    <row r="624" spans="1:5" x14ac:dyDescent="0.3">
      <c r="A624" s="53" t="s">
        <v>41</v>
      </c>
      <c r="B624" s="54" t="s">
        <v>1652</v>
      </c>
      <c r="C624" s="53" t="s">
        <v>872</v>
      </c>
      <c r="D624" s="53" t="s">
        <v>873</v>
      </c>
      <c r="E624" s="53" t="s">
        <v>874</v>
      </c>
    </row>
    <row r="625" spans="1:5" x14ac:dyDescent="0.3">
      <c r="A625" s="53" t="s">
        <v>41</v>
      </c>
      <c r="B625" s="54" t="s">
        <v>1653</v>
      </c>
      <c r="C625" s="53" t="s">
        <v>868</v>
      </c>
      <c r="D625" s="53" t="s">
        <v>1887</v>
      </c>
      <c r="E625" s="53" t="s">
        <v>936</v>
      </c>
    </row>
    <row r="626" spans="1:5" x14ac:dyDescent="0.3">
      <c r="A626" s="53" t="s">
        <v>336</v>
      </c>
      <c r="B626" s="54" t="s">
        <v>860</v>
      </c>
      <c r="C626" s="53" t="s">
        <v>883</v>
      </c>
      <c r="D626" s="53" t="s">
        <v>1820</v>
      </c>
      <c r="E626" s="53" t="s">
        <v>884</v>
      </c>
    </row>
    <row r="627" spans="1:5" x14ac:dyDescent="0.3">
      <c r="A627" s="53" t="s">
        <v>336</v>
      </c>
      <c r="B627" s="54" t="s">
        <v>1654</v>
      </c>
      <c r="C627" s="53" t="s">
        <v>878</v>
      </c>
      <c r="D627" s="53" t="s">
        <v>879</v>
      </c>
      <c r="E627" s="53" t="s">
        <v>880</v>
      </c>
    </row>
    <row r="628" spans="1:5" x14ac:dyDescent="0.3">
      <c r="A628" s="53" t="s">
        <v>336</v>
      </c>
      <c r="B628" s="54" t="s">
        <v>1655</v>
      </c>
      <c r="C628" s="53" t="s">
        <v>885</v>
      </c>
      <c r="D628" s="53" t="s">
        <v>886</v>
      </c>
      <c r="E628" s="53" t="s">
        <v>568</v>
      </c>
    </row>
    <row r="629" spans="1:5" x14ac:dyDescent="0.3">
      <c r="A629" s="53" t="s">
        <v>336</v>
      </c>
      <c r="B629" s="54" t="s">
        <v>1656</v>
      </c>
      <c r="C629" s="53" t="s">
        <v>1795</v>
      </c>
      <c r="D629" s="53" t="s">
        <v>887</v>
      </c>
      <c r="E629" s="53" t="s">
        <v>836</v>
      </c>
    </row>
    <row r="630" spans="1:5" x14ac:dyDescent="0.3">
      <c r="A630" s="53" t="s">
        <v>336</v>
      </c>
      <c r="B630" s="54" t="s">
        <v>1657</v>
      </c>
      <c r="C630" s="53" t="s">
        <v>881</v>
      </c>
      <c r="D630" s="53" t="s">
        <v>882</v>
      </c>
      <c r="E630" s="53" t="s">
        <v>593</v>
      </c>
    </row>
    <row r="631" spans="1:5" x14ac:dyDescent="0.3">
      <c r="A631" s="53" t="s">
        <v>362</v>
      </c>
      <c r="B631" s="54" t="s">
        <v>1490</v>
      </c>
      <c r="C631" s="53" t="s">
        <v>888</v>
      </c>
      <c r="D631" s="53" t="s">
        <v>889</v>
      </c>
      <c r="E631" s="53" t="s">
        <v>593</v>
      </c>
    </row>
    <row r="632" spans="1:5" x14ac:dyDescent="0.3">
      <c r="A632" s="53" t="s">
        <v>323</v>
      </c>
      <c r="B632" s="54" t="s">
        <v>860</v>
      </c>
      <c r="C632" s="53" t="s">
        <v>900</v>
      </c>
      <c r="D632" s="53" t="s">
        <v>1886</v>
      </c>
      <c r="E632" s="53" t="s">
        <v>898</v>
      </c>
    </row>
    <row r="633" spans="1:5" x14ac:dyDescent="0.3">
      <c r="A633" s="53" t="s">
        <v>323</v>
      </c>
      <c r="B633" s="54" t="s">
        <v>1658</v>
      </c>
      <c r="C633" s="53" t="s">
        <v>1933</v>
      </c>
      <c r="D633" s="57" t="s">
        <v>1881</v>
      </c>
      <c r="E633" s="53" t="s">
        <v>936</v>
      </c>
    </row>
    <row r="634" spans="1:5" x14ac:dyDescent="0.3">
      <c r="A634" s="53" t="s">
        <v>352</v>
      </c>
      <c r="B634" s="54" t="s">
        <v>1659</v>
      </c>
      <c r="C634" s="53" t="s">
        <v>906</v>
      </c>
      <c r="D634" s="53" t="s">
        <v>907</v>
      </c>
      <c r="E634" s="53" t="s">
        <v>870</v>
      </c>
    </row>
    <row r="635" spans="1:5" x14ac:dyDescent="0.3">
      <c r="A635" s="53" t="s">
        <v>352</v>
      </c>
      <c r="B635" s="54" t="s">
        <v>1491</v>
      </c>
      <c r="C635" s="53" t="s">
        <v>1764</v>
      </c>
      <c r="D635" s="57" t="s">
        <v>1247</v>
      </c>
      <c r="E635" s="53" t="s">
        <v>898</v>
      </c>
    </row>
    <row r="636" spans="1:5" x14ac:dyDescent="0.3">
      <c r="A636" s="53" t="s">
        <v>352</v>
      </c>
      <c r="B636" s="54" t="s">
        <v>1660</v>
      </c>
      <c r="C636" s="53" t="s">
        <v>1796</v>
      </c>
      <c r="D636" s="53" t="s">
        <v>905</v>
      </c>
      <c r="E636" s="53" t="s">
        <v>898</v>
      </c>
    </row>
    <row r="637" spans="1:5" ht="28.8" x14ac:dyDescent="0.3">
      <c r="A637" s="53" t="s">
        <v>875</v>
      </c>
      <c r="B637" s="54" t="s">
        <v>1661</v>
      </c>
      <c r="C637" s="53" t="s">
        <v>876</v>
      </c>
      <c r="D637" s="53" t="s">
        <v>877</v>
      </c>
      <c r="E637" s="53" t="s">
        <v>874</v>
      </c>
    </row>
    <row r="638" spans="1:5" x14ac:dyDescent="0.3">
      <c r="A638" s="53" t="s">
        <v>574</v>
      </c>
      <c r="B638" s="54" t="s">
        <v>1372</v>
      </c>
      <c r="C638" s="53" t="s">
        <v>1812</v>
      </c>
      <c r="D638" s="57" t="s">
        <v>1882</v>
      </c>
      <c r="E638" s="53" t="s">
        <v>593</v>
      </c>
    </row>
    <row r="639" spans="1:5" x14ac:dyDescent="0.3">
      <c r="A639" s="53" t="s">
        <v>915</v>
      </c>
      <c r="B639" s="54" t="s">
        <v>860</v>
      </c>
      <c r="C639" s="53" t="s">
        <v>1347</v>
      </c>
      <c r="D639" s="53" t="s">
        <v>862</v>
      </c>
      <c r="E639" s="53" t="s">
        <v>898</v>
      </c>
    </row>
    <row r="640" spans="1:5" ht="28.8" x14ac:dyDescent="0.3">
      <c r="A640" s="53" t="s">
        <v>331</v>
      </c>
      <c r="B640" s="54" t="s">
        <v>1662</v>
      </c>
      <c r="C640" s="53" t="s">
        <v>908</v>
      </c>
      <c r="D640" s="53" t="s">
        <v>909</v>
      </c>
      <c r="E640" s="53" t="s">
        <v>898</v>
      </c>
    </row>
    <row r="641" spans="1:5" ht="28.8" x14ac:dyDescent="0.3">
      <c r="A641" s="53" t="s">
        <v>912</v>
      </c>
      <c r="B641" s="54" t="s">
        <v>1663</v>
      </c>
      <c r="C641" s="53" t="s">
        <v>1797</v>
      </c>
      <c r="D641" s="57" t="s">
        <v>1883</v>
      </c>
      <c r="E641" s="53" t="s">
        <v>898</v>
      </c>
    </row>
    <row r="642" spans="1:5" x14ac:dyDescent="0.3">
      <c r="A642" s="53" t="s">
        <v>368</v>
      </c>
      <c r="B642" s="54" t="s">
        <v>896</v>
      </c>
      <c r="C642" s="53" t="s">
        <v>1296</v>
      </c>
      <c r="D642" s="53" t="s">
        <v>897</v>
      </c>
      <c r="E642" s="53" t="s">
        <v>898</v>
      </c>
    </row>
    <row r="643" spans="1:5" x14ac:dyDescent="0.3">
      <c r="A643" s="53" t="s">
        <v>368</v>
      </c>
      <c r="B643" s="54" t="s">
        <v>1664</v>
      </c>
      <c r="C643" s="53" t="s">
        <v>1932</v>
      </c>
      <c r="D643" s="53" t="s">
        <v>899</v>
      </c>
      <c r="E643" s="53" t="s">
        <v>1916</v>
      </c>
    </row>
    <row r="644" spans="1:5" x14ac:dyDescent="0.3">
      <c r="A644" s="53" t="s">
        <v>343</v>
      </c>
      <c r="B644" s="54" t="s">
        <v>860</v>
      </c>
      <c r="C644" s="53" t="s">
        <v>861</v>
      </c>
      <c r="D644" s="53" t="s">
        <v>1820</v>
      </c>
      <c r="E644" s="53" t="s">
        <v>863</v>
      </c>
    </row>
    <row r="645" spans="1:5" x14ac:dyDescent="0.3">
      <c r="A645" s="53" t="s">
        <v>343</v>
      </c>
      <c r="B645" s="54" t="s">
        <v>1665</v>
      </c>
      <c r="C645" s="53" t="s">
        <v>923</v>
      </c>
      <c r="D645" s="57" t="s">
        <v>1884</v>
      </c>
      <c r="E645" s="53" t="s">
        <v>723</v>
      </c>
    </row>
    <row r="646" spans="1:5" x14ac:dyDescent="0.3">
      <c r="A646" s="53" t="s">
        <v>343</v>
      </c>
      <c r="B646" s="54" t="s">
        <v>1666</v>
      </c>
      <c r="C646" s="53" t="s">
        <v>923</v>
      </c>
      <c r="D646" s="57" t="s">
        <v>1885</v>
      </c>
      <c r="E646" s="53" t="s">
        <v>924</v>
      </c>
    </row>
    <row r="647" spans="1:5" ht="28.8" x14ac:dyDescent="0.3">
      <c r="A647" s="53" t="s">
        <v>893</v>
      </c>
      <c r="B647" s="54" t="s">
        <v>1667</v>
      </c>
      <c r="C647" s="53" t="s">
        <v>894</v>
      </c>
      <c r="D647" s="57" t="s">
        <v>895</v>
      </c>
      <c r="E647" s="53" t="s">
        <v>1915</v>
      </c>
    </row>
    <row r="648" spans="1:5" ht="28.8" x14ac:dyDescent="0.3">
      <c r="A648" s="53" t="s">
        <v>919</v>
      </c>
      <c r="B648" s="54" t="s">
        <v>1668</v>
      </c>
      <c r="C648" s="53" t="s">
        <v>920</v>
      </c>
      <c r="D648" s="57" t="s">
        <v>921</v>
      </c>
      <c r="E648" s="53" t="s">
        <v>922</v>
      </c>
    </row>
    <row r="649" spans="1:5" x14ac:dyDescent="0.3">
      <c r="A649" s="53" t="s">
        <v>916</v>
      </c>
      <c r="B649" s="54" t="s">
        <v>1669</v>
      </c>
      <c r="C649" s="53" t="s">
        <v>917</v>
      </c>
      <c r="D649" s="57" t="s">
        <v>918</v>
      </c>
      <c r="E649" s="53" t="s">
        <v>593</v>
      </c>
    </row>
    <row r="650" spans="1:5" x14ac:dyDescent="0.3">
      <c r="A650" s="53" t="s">
        <v>913</v>
      </c>
      <c r="B650" s="54" t="s">
        <v>1670</v>
      </c>
      <c r="C650" s="53" t="s">
        <v>1348</v>
      </c>
      <c r="D650" s="57" t="s">
        <v>914</v>
      </c>
      <c r="E650" s="53" t="s">
        <v>866</v>
      </c>
    </row>
    <row r="651" spans="1:5" x14ac:dyDescent="0.3">
      <c r="A651" s="53"/>
      <c r="B651" s="54"/>
      <c r="C651" s="53"/>
      <c r="D651" s="53"/>
      <c r="E651" s="53"/>
    </row>
    <row r="652" spans="1:5" ht="21" x14ac:dyDescent="0.4">
      <c r="A652" s="52" t="s">
        <v>46</v>
      </c>
      <c r="B652" s="11"/>
      <c r="C652" s="33"/>
      <c r="D652" s="33"/>
      <c r="E652" s="121" t="str">
        <f>COUNTA(Table51[Город / Населённый пункт]) &amp; " ПАРТНЕРОВ"</f>
        <v>14 ПАРТНЕРОВ</v>
      </c>
    </row>
    <row r="653" spans="1:5" x14ac:dyDescent="0.3">
      <c r="A653" s="34" t="s">
        <v>16</v>
      </c>
      <c r="B653" s="12" t="s">
        <v>17</v>
      </c>
      <c r="C653" s="34" t="s">
        <v>18</v>
      </c>
      <c r="D653" s="34" t="s">
        <v>19</v>
      </c>
      <c r="E653" s="34" t="s">
        <v>544</v>
      </c>
    </row>
    <row r="654" spans="1:5" ht="28.8" x14ac:dyDescent="0.3">
      <c r="A654" s="53" t="s">
        <v>588</v>
      </c>
      <c r="B654" s="53" t="s">
        <v>1671</v>
      </c>
      <c r="C654" s="53" t="s">
        <v>1349</v>
      </c>
      <c r="D654" s="53" t="s">
        <v>937</v>
      </c>
      <c r="E654" s="53" t="s">
        <v>561</v>
      </c>
    </row>
    <row r="655" spans="1:5" x14ac:dyDescent="0.3">
      <c r="A655" s="53" t="s">
        <v>588</v>
      </c>
      <c r="B655" s="54" t="s">
        <v>1672</v>
      </c>
      <c r="C655" s="53" t="s">
        <v>1134</v>
      </c>
      <c r="D655" s="53" t="s">
        <v>1888</v>
      </c>
      <c r="E655" s="53" t="s">
        <v>561</v>
      </c>
    </row>
    <row r="656" spans="1:5" ht="28.8" x14ac:dyDescent="0.3">
      <c r="A656" s="53" t="s">
        <v>588</v>
      </c>
      <c r="B656" s="54" t="s">
        <v>1673</v>
      </c>
      <c r="C656" s="53" t="s">
        <v>1132</v>
      </c>
      <c r="D656" s="53" t="s">
        <v>1133</v>
      </c>
      <c r="E656" s="53" t="s">
        <v>561</v>
      </c>
    </row>
    <row r="657" spans="1:5" ht="28.8" x14ac:dyDescent="0.3">
      <c r="A657" s="53" t="s">
        <v>1129</v>
      </c>
      <c r="B657" s="54" t="s">
        <v>1497</v>
      </c>
      <c r="C657" s="53" t="s">
        <v>395</v>
      </c>
      <c r="D657" s="53" t="s">
        <v>396</v>
      </c>
      <c r="E657" s="53" t="s">
        <v>593</v>
      </c>
    </row>
    <row r="658" spans="1:5" x14ac:dyDescent="0.3">
      <c r="A658" s="53" t="s">
        <v>1138</v>
      </c>
      <c r="B658" s="54" t="s">
        <v>1674</v>
      </c>
      <c r="C658" s="53" t="s">
        <v>1139</v>
      </c>
      <c r="D658" s="53" t="s">
        <v>1889</v>
      </c>
      <c r="E658" s="53" t="s">
        <v>940</v>
      </c>
    </row>
    <row r="659" spans="1:5" x14ac:dyDescent="0.3">
      <c r="A659" s="53" t="s">
        <v>1130</v>
      </c>
      <c r="B659" s="54" t="s">
        <v>1675</v>
      </c>
      <c r="C659" s="53" t="s">
        <v>1350</v>
      </c>
      <c r="D659" s="53" t="s">
        <v>927</v>
      </c>
      <c r="E659" s="53" t="s">
        <v>936</v>
      </c>
    </row>
    <row r="660" spans="1:5" x14ac:dyDescent="0.3">
      <c r="A660" s="53" t="s">
        <v>934</v>
      </c>
      <c r="B660" s="54" t="s">
        <v>1676</v>
      </c>
      <c r="C660" s="53" t="s">
        <v>935</v>
      </c>
      <c r="D660" s="53" t="s">
        <v>1890</v>
      </c>
      <c r="E660" s="53" t="s">
        <v>936</v>
      </c>
    </row>
    <row r="661" spans="1:5" x14ac:dyDescent="0.3">
      <c r="A661" s="53" t="s">
        <v>397</v>
      </c>
      <c r="B661" s="54" t="s">
        <v>1677</v>
      </c>
      <c r="C661" s="53" t="s">
        <v>932</v>
      </c>
      <c r="D661" s="53" t="s">
        <v>1820</v>
      </c>
      <c r="E661" s="53" t="s">
        <v>933</v>
      </c>
    </row>
    <row r="662" spans="1:5" x14ac:dyDescent="0.3">
      <c r="A662" s="53" t="s">
        <v>397</v>
      </c>
      <c r="B662" s="54" t="s">
        <v>1678</v>
      </c>
      <c r="C662" s="53" t="s">
        <v>929</v>
      </c>
      <c r="D662" s="53" t="s">
        <v>1135</v>
      </c>
      <c r="E662" s="53" t="s">
        <v>1910</v>
      </c>
    </row>
    <row r="663" spans="1:5" x14ac:dyDescent="0.3">
      <c r="A663" s="53" t="s">
        <v>397</v>
      </c>
      <c r="B663" s="54" t="s">
        <v>1679</v>
      </c>
      <c r="C663" s="53" t="s">
        <v>930</v>
      </c>
      <c r="D663" s="53" t="s">
        <v>931</v>
      </c>
      <c r="E663" s="53" t="s">
        <v>836</v>
      </c>
    </row>
    <row r="664" spans="1:5" x14ac:dyDescent="0.3">
      <c r="A664" s="53" t="s">
        <v>385</v>
      </c>
      <c r="B664" s="54" t="s">
        <v>1426</v>
      </c>
      <c r="C664" s="53" t="s">
        <v>386</v>
      </c>
      <c r="D664" s="53" t="s">
        <v>1891</v>
      </c>
      <c r="E664" s="53" t="s">
        <v>836</v>
      </c>
    </row>
    <row r="665" spans="1:5" x14ac:dyDescent="0.3">
      <c r="A665" s="53" t="s">
        <v>385</v>
      </c>
      <c r="B665" s="54" t="s">
        <v>1680</v>
      </c>
      <c r="C665" s="53" t="s">
        <v>1351</v>
      </c>
      <c r="D665" s="53" t="s">
        <v>1137</v>
      </c>
      <c r="E665" s="53" t="s">
        <v>936</v>
      </c>
    </row>
    <row r="666" spans="1:5" x14ac:dyDescent="0.3">
      <c r="A666" s="53" t="s">
        <v>385</v>
      </c>
      <c r="B666" s="54" t="s">
        <v>1681</v>
      </c>
      <c r="C666" s="53" t="s">
        <v>1798</v>
      </c>
      <c r="D666" s="53" t="s">
        <v>1136</v>
      </c>
      <c r="E666" s="53" t="s">
        <v>874</v>
      </c>
    </row>
    <row r="667" spans="1:5" ht="28.8" x14ac:dyDescent="0.3">
      <c r="A667" s="53" t="s">
        <v>1131</v>
      </c>
      <c r="B667" s="54" t="s">
        <v>928</v>
      </c>
      <c r="C667" s="53" t="s">
        <v>391</v>
      </c>
      <c r="D667" s="53" t="s">
        <v>1892</v>
      </c>
      <c r="E667" s="53" t="s">
        <v>593</v>
      </c>
    </row>
    <row r="668" spans="1:5" x14ac:dyDescent="0.3">
      <c r="A668" s="53"/>
      <c r="B668" s="54"/>
      <c r="C668" s="53"/>
      <c r="D668" s="53"/>
      <c r="E668" s="53"/>
    </row>
    <row r="669" spans="1:5" ht="21" x14ac:dyDescent="0.4">
      <c r="A669" s="52" t="s">
        <v>49</v>
      </c>
      <c r="B669" s="11"/>
      <c r="C669" s="33"/>
      <c r="D669" s="33"/>
      <c r="E669" s="121" t="str">
        <f>COUNTA(Table52[Город / Населённый пункт]) &amp; " ПАРТНЕРОВ"</f>
        <v>25 ПАРТНЕРОВ</v>
      </c>
    </row>
    <row r="670" spans="1:5" x14ac:dyDescent="0.3">
      <c r="A670" s="34" t="s">
        <v>16</v>
      </c>
      <c r="B670" s="12" t="s">
        <v>17</v>
      </c>
      <c r="C670" s="34" t="s">
        <v>18</v>
      </c>
      <c r="D670" s="34" t="s">
        <v>19</v>
      </c>
      <c r="E670" s="34" t="s">
        <v>544</v>
      </c>
    </row>
    <row r="671" spans="1:5" x14ac:dyDescent="0.3">
      <c r="A671" s="53" t="s">
        <v>403</v>
      </c>
      <c r="B671" s="53" t="s">
        <v>1431</v>
      </c>
      <c r="C671" s="53" t="s">
        <v>1336</v>
      </c>
      <c r="D671" s="57" t="s">
        <v>1310</v>
      </c>
      <c r="E671" s="53" t="s">
        <v>561</v>
      </c>
    </row>
    <row r="672" spans="1:5" x14ac:dyDescent="0.3">
      <c r="A672" s="53" t="s">
        <v>404</v>
      </c>
      <c r="B672" s="53" t="s">
        <v>1682</v>
      </c>
      <c r="C672" s="53" t="s">
        <v>1181</v>
      </c>
      <c r="D672" s="53" t="s">
        <v>1893</v>
      </c>
      <c r="E672" s="53" t="s">
        <v>561</v>
      </c>
    </row>
    <row r="673" spans="1:5" ht="28.8" x14ac:dyDescent="0.3">
      <c r="A673" s="53" t="s">
        <v>960</v>
      </c>
      <c r="B673" s="53" t="s">
        <v>1371</v>
      </c>
      <c r="C673" s="53" t="s">
        <v>961</v>
      </c>
      <c r="D673" s="53" t="s">
        <v>962</v>
      </c>
      <c r="E673" s="53" t="s">
        <v>963</v>
      </c>
    </row>
    <row r="674" spans="1:5" x14ac:dyDescent="0.3">
      <c r="A674" s="53" t="s">
        <v>426</v>
      </c>
      <c r="B674" s="53" t="s">
        <v>1362</v>
      </c>
      <c r="C674" s="53" t="s">
        <v>1170</v>
      </c>
      <c r="D674" s="53" t="s">
        <v>1894</v>
      </c>
      <c r="E674" s="53" t="s">
        <v>1171</v>
      </c>
    </row>
    <row r="675" spans="1:5" x14ac:dyDescent="0.3">
      <c r="A675" s="53" t="s">
        <v>426</v>
      </c>
      <c r="B675" s="53" t="s">
        <v>1683</v>
      </c>
      <c r="C675" s="53" t="s">
        <v>1140</v>
      </c>
      <c r="D675" s="53" t="s">
        <v>1895</v>
      </c>
      <c r="E675" s="53" t="s">
        <v>836</v>
      </c>
    </row>
    <row r="676" spans="1:5" x14ac:dyDescent="0.3">
      <c r="A676" s="53" t="s">
        <v>400</v>
      </c>
      <c r="B676" s="53" t="s">
        <v>1363</v>
      </c>
      <c r="C676" s="53" t="s">
        <v>967</v>
      </c>
      <c r="D676" s="53" t="s">
        <v>968</v>
      </c>
      <c r="E676" s="53" t="s">
        <v>969</v>
      </c>
    </row>
    <row r="677" spans="1:5" x14ac:dyDescent="0.3">
      <c r="A677" s="53" t="s">
        <v>400</v>
      </c>
      <c r="B677" s="53" t="s">
        <v>1684</v>
      </c>
      <c r="C677" s="53" t="s">
        <v>949</v>
      </c>
      <c r="D677" s="53" t="s">
        <v>950</v>
      </c>
      <c r="E677" s="53" t="s">
        <v>593</v>
      </c>
    </row>
    <row r="678" spans="1:5" x14ac:dyDescent="0.3">
      <c r="A678" s="53" t="s">
        <v>400</v>
      </c>
      <c r="B678" s="53" t="s">
        <v>1685</v>
      </c>
      <c r="C678" s="53" t="s">
        <v>947</v>
      </c>
      <c r="D678" s="53" t="s">
        <v>948</v>
      </c>
      <c r="E678" s="53" t="s">
        <v>836</v>
      </c>
    </row>
    <row r="679" spans="1:5" ht="28.8" x14ac:dyDescent="0.3">
      <c r="A679" s="53" t="s">
        <v>414</v>
      </c>
      <c r="B679" s="53" t="s">
        <v>1686</v>
      </c>
      <c r="C679" s="53" t="s">
        <v>1352</v>
      </c>
      <c r="D679" s="53" t="s">
        <v>955</v>
      </c>
      <c r="E679" s="53" t="s">
        <v>956</v>
      </c>
    </row>
    <row r="680" spans="1:5" x14ac:dyDescent="0.3">
      <c r="A680" s="53" t="s">
        <v>414</v>
      </c>
      <c r="B680" s="53" t="s">
        <v>1364</v>
      </c>
      <c r="C680" s="53" t="s">
        <v>957</v>
      </c>
      <c r="D680" s="53" t="s">
        <v>958</v>
      </c>
      <c r="E680" s="53" t="s">
        <v>959</v>
      </c>
    </row>
    <row r="681" spans="1:5" x14ac:dyDescent="0.3">
      <c r="A681" s="53" t="s">
        <v>414</v>
      </c>
      <c r="B681" s="53" t="s">
        <v>1365</v>
      </c>
      <c r="C681" s="53" t="s">
        <v>1799</v>
      </c>
      <c r="D681" s="53" t="s">
        <v>1172</v>
      </c>
      <c r="E681" s="53" t="s">
        <v>940</v>
      </c>
    </row>
    <row r="682" spans="1:5" x14ac:dyDescent="0.3">
      <c r="A682" s="53" t="s">
        <v>414</v>
      </c>
      <c r="B682" s="53" t="s">
        <v>1736</v>
      </c>
      <c r="C682" s="53" t="s">
        <v>953</v>
      </c>
      <c r="D682" s="53" t="s">
        <v>954</v>
      </c>
      <c r="E682" s="53" t="s">
        <v>940</v>
      </c>
    </row>
    <row r="683" spans="1:5" ht="28.8" x14ac:dyDescent="0.3">
      <c r="A683" s="53" t="s">
        <v>417</v>
      </c>
      <c r="B683" s="53" t="s">
        <v>1687</v>
      </c>
      <c r="C683" s="53" t="s">
        <v>1229</v>
      </c>
      <c r="D683" s="53" t="s">
        <v>1227</v>
      </c>
      <c r="E683" s="53" t="s">
        <v>1228</v>
      </c>
    </row>
    <row r="684" spans="1:5" x14ac:dyDescent="0.3">
      <c r="A684" s="53" t="s">
        <v>50</v>
      </c>
      <c r="B684" s="53" t="s">
        <v>1366</v>
      </c>
      <c r="C684" s="53" t="s">
        <v>1183</v>
      </c>
      <c r="D684" s="53" t="s">
        <v>1896</v>
      </c>
      <c r="E684" s="53" t="s">
        <v>1184</v>
      </c>
    </row>
    <row r="685" spans="1:5" x14ac:dyDescent="0.3">
      <c r="A685" s="53" t="s">
        <v>50</v>
      </c>
      <c r="B685" s="53" t="s">
        <v>1367</v>
      </c>
      <c r="C685" s="53" t="s">
        <v>1175</v>
      </c>
      <c r="D685" s="53" t="s">
        <v>1176</v>
      </c>
      <c r="E685" s="53" t="s">
        <v>1177</v>
      </c>
    </row>
    <row r="686" spans="1:5" x14ac:dyDescent="0.3">
      <c r="A686" s="53" t="s">
        <v>50</v>
      </c>
      <c r="B686" s="53" t="s">
        <v>1368</v>
      </c>
      <c r="C686" s="53" t="s">
        <v>1173</v>
      </c>
      <c r="D686" s="53" t="s">
        <v>1174</v>
      </c>
      <c r="E686" s="53" t="s">
        <v>940</v>
      </c>
    </row>
    <row r="687" spans="1:5" x14ac:dyDescent="0.3">
      <c r="A687" s="53" t="s">
        <v>50</v>
      </c>
      <c r="B687" s="53" t="s">
        <v>1688</v>
      </c>
      <c r="C687" s="53" t="s">
        <v>938</v>
      </c>
      <c r="D687" s="53" t="s">
        <v>939</v>
      </c>
      <c r="E687" s="53" t="s">
        <v>940</v>
      </c>
    </row>
    <row r="688" spans="1:5" x14ac:dyDescent="0.3">
      <c r="A688" s="53" t="s">
        <v>50</v>
      </c>
      <c r="B688" s="53" t="s">
        <v>1689</v>
      </c>
      <c r="C688" s="53" t="s">
        <v>941</v>
      </c>
      <c r="D688" s="53" t="s">
        <v>942</v>
      </c>
      <c r="E688" s="53" t="s">
        <v>943</v>
      </c>
    </row>
    <row r="689" spans="1:5" x14ac:dyDescent="0.3">
      <c r="A689" s="53" t="s">
        <v>421</v>
      </c>
      <c r="B689" s="53" t="s">
        <v>1690</v>
      </c>
      <c r="C689" s="53" t="s">
        <v>964</v>
      </c>
      <c r="D689" s="53" t="s">
        <v>965</v>
      </c>
      <c r="E689" s="53" t="s">
        <v>966</v>
      </c>
    </row>
    <row r="690" spans="1:5" ht="28.8" x14ac:dyDescent="0.3">
      <c r="A690" s="53" t="s">
        <v>421</v>
      </c>
      <c r="B690" s="53" t="s">
        <v>1503</v>
      </c>
      <c r="C690" s="53" t="s">
        <v>970</v>
      </c>
      <c r="D690" s="53" t="s">
        <v>971</v>
      </c>
      <c r="E690" s="53" t="s">
        <v>708</v>
      </c>
    </row>
    <row r="691" spans="1:5" x14ac:dyDescent="0.3">
      <c r="A691" s="53" t="s">
        <v>421</v>
      </c>
      <c r="B691" s="53" t="s">
        <v>1691</v>
      </c>
      <c r="C691" s="53" t="s">
        <v>944</v>
      </c>
      <c r="D691" s="53" t="s">
        <v>945</v>
      </c>
      <c r="E691" s="53" t="s">
        <v>632</v>
      </c>
    </row>
    <row r="692" spans="1:5" x14ac:dyDescent="0.3">
      <c r="A692" s="53" t="s">
        <v>421</v>
      </c>
      <c r="B692" s="53" t="s">
        <v>1692</v>
      </c>
      <c r="C692" s="53" t="s">
        <v>422</v>
      </c>
      <c r="D692" s="53" t="s">
        <v>946</v>
      </c>
      <c r="E692" s="53" t="s">
        <v>836</v>
      </c>
    </row>
    <row r="693" spans="1:5" x14ac:dyDescent="0.3">
      <c r="A693" s="53" t="s">
        <v>52</v>
      </c>
      <c r="B693" s="53" t="s">
        <v>1693</v>
      </c>
      <c r="C693" s="53" t="s">
        <v>951</v>
      </c>
      <c r="D693" s="53" t="s">
        <v>952</v>
      </c>
      <c r="E693" s="53" t="s">
        <v>836</v>
      </c>
    </row>
    <row r="694" spans="1:5" x14ac:dyDescent="0.3">
      <c r="A694" s="53" t="s">
        <v>1178</v>
      </c>
      <c r="B694" s="53" t="s">
        <v>1369</v>
      </c>
      <c r="C694" s="53" t="s">
        <v>1179</v>
      </c>
      <c r="D694" s="53" t="s">
        <v>1180</v>
      </c>
      <c r="E694" s="53" t="s">
        <v>1177</v>
      </c>
    </row>
    <row r="695" spans="1:5" x14ac:dyDescent="0.3">
      <c r="A695" s="53" t="s">
        <v>1178</v>
      </c>
      <c r="B695" s="53" t="s">
        <v>1370</v>
      </c>
      <c r="C695" s="53" t="s">
        <v>1315</v>
      </c>
      <c r="D695" s="53" t="s">
        <v>1316</v>
      </c>
      <c r="E695" s="53" t="s">
        <v>1171</v>
      </c>
    </row>
    <row r="696" spans="1:5" x14ac:dyDescent="0.3">
      <c r="A696" s="53"/>
      <c r="B696" s="54"/>
      <c r="C696" s="53"/>
      <c r="D696" s="53"/>
      <c r="E696" s="53"/>
    </row>
    <row r="697" spans="1:5" ht="21" x14ac:dyDescent="0.4">
      <c r="A697" s="52" t="s">
        <v>54</v>
      </c>
      <c r="B697" s="11"/>
      <c r="C697" s="33"/>
      <c r="D697" s="33"/>
      <c r="E697" s="121" t="str">
        <f>COUNTA(Table53[Город / Населённый пункт]) &amp; " ПАРТНЕРОВ"</f>
        <v>15 ПАРТНЕРОВ</v>
      </c>
    </row>
    <row r="698" spans="1:5" x14ac:dyDescent="0.3">
      <c r="A698" s="34" t="s">
        <v>16</v>
      </c>
      <c r="B698" s="12" t="s">
        <v>17</v>
      </c>
      <c r="C698" s="34" t="s">
        <v>18</v>
      </c>
      <c r="D698" s="34" t="s">
        <v>19</v>
      </c>
      <c r="E698" s="34" t="s">
        <v>544</v>
      </c>
    </row>
    <row r="699" spans="1:5" x14ac:dyDescent="0.3">
      <c r="A699" s="53" t="s">
        <v>974</v>
      </c>
      <c r="B699" s="54" t="s">
        <v>1694</v>
      </c>
      <c r="C699" s="53" t="s">
        <v>975</v>
      </c>
      <c r="D699" s="57" t="s">
        <v>976</v>
      </c>
      <c r="E699" s="53" t="s">
        <v>924</v>
      </c>
    </row>
    <row r="700" spans="1:5" x14ac:dyDescent="0.3">
      <c r="A700" s="53" t="s">
        <v>433</v>
      </c>
      <c r="B700" s="54" t="s">
        <v>1695</v>
      </c>
      <c r="C700" s="53" t="s">
        <v>1813</v>
      </c>
      <c r="D700" s="57" t="s">
        <v>977</v>
      </c>
      <c r="E700" s="53" t="s">
        <v>1904</v>
      </c>
    </row>
    <row r="701" spans="1:5" x14ac:dyDescent="0.3">
      <c r="A701" s="53" t="s">
        <v>433</v>
      </c>
      <c r="B701" s="54" t="s">
        <v>1696</v>
      </c>
      <c r="C701" s="53" t="s">
        <v>1353</v>
      </c>
      <c r="D701" s="57" t="s">
        <v>1897</v>
      </c>
      <c r="E701" s="53" t="s">
        <v>593</v>
      </c>
    </row>
    <row r="702" spans="1:5" x14ac:dyDescent="0.3">
      <c r="A702" s="53" t="s">
        <v>433</v>
      </c>
      <c r="B702" s="54" t="s">
        <v>1697</v>
      </c>
      <c r="C702" s="53" t="s">
        <v>995</v>
      </c>
      <c r="D702" s="57" t="s">
        <v>1251</v>
      </c>
      <c r="E702" s="53" t="s">
        <v>1905</v>
      </c>
    </row>
    <row r="703" spans="1:5" x14ac:dyDescent="0.3">
      <c r="A703" s="53" t="s">
        <v>449</v>
      </c>
      <c r="B703" s="54" t="s">
        <v>980</v>
      </c>
      <c r="C703" s="53" t="s">
        <v>981</v>
      </c>
      <c r="D703" s="57" t="s">
        <v>982</v>
      </c>
      <c r="E703" s="53" t="s">
        <v>1906</v>
      </c>
    </row>
    <row r="704" spans="1:5" x14ac:dyDescent="0.3">
      <c r="A704" s="53" t="s">
        <v>449</v>
      </c>
      <c r="B704" s="54" t="s">
        <v>1698</v>
      </c>
      <c r="C704" s="53" t="s">
        <v>1800</v>
      </c>
      <c r="D704" s="57" t="s">
        <v>997</v>
      </c>
      <c r="E704" s="53" t="s">
        <v>593</v>
      </c>
    </row>
    <row r="705" spans="1:5" x14ac:dyDescent="0.3">
      <c r="A705" s="53" t="s">
        <v>449</v>
      </c>
      <c r="B705" s="54" t="s">
        <v>1699</v>
      </c>
      <c r="C705" s="53" t="s">
        <v>996</v>
      </c>
      <c r="D705" s="57" t="s">
        <v>997</v>
      </c>
      <c r="E705" s="53" t="s">
        <v>851</v>
      </c>
    </row>
    <row r="706" spans="1:5" x14ac:dyDescent="0.3">
      <c r="A706" s="53" t="s">
        <v>1239</v>
      </c>
      <c r="B706" s="54" t="s">
        <v>1240</v>
      </c>
      <c r="C706" s="53" t="s">
        <v>1319</v>
      </c>
      <c r="D706" s="57" t="s">
        <v>1318</v>
      </c>
      <c r="E706" s="53" t="s">
        <v>1317</v>
      </c>
    </row>
    <row r="707" spans="1:5" x14ac:dyDescent="0.3">
      <c r="A707" s="53" t="s">
        <v>986</v>
      </c>
      <c r="B707" s="54" t="s">
        <v>1700</v>
      </c>
      <c r="C707" s="53" t="s">
        <v>987</v>
      </c>
      <c r="D707" s="57" t="s">
        <v>988</v>
      </c>
      <c r="E707" s="53" t="s">
        <v>1907</v>
      </c>
    </row>
    <row r="708" spans="1:5" x14ac:dyDescent="0.3">
      <c r="A708" s="53" t="s">
        <v>989</v>
      </c>
      <c r="B708" s="54" t="s">
        <v>990</v>
      </c>
      <c r="C708" s="53" t="s">
        <v>991</v>
      </c>
      <c r="D708" s="57" t="s">
        <v>992</v>
      </c>
      <c r="E708" s="53" t="s">
        <v>1909</v>
      </c>
    </row>
    <row r="709" spans="1:5" x14ac:dyDescent="0.3">
      <c r="A709" s="53" t="s">
        <v>436</v>
      </c>
      <c r="B709" s="54" t="s">
        <v>1701</v>
      </c>
      <c r="C709" s="53" t="s">
        <v>978</v>
      </c>
      <c r="D709" s="57" t="s">
        <v>979</v>
      </c>
      <c r="E709" s="53" t="s">
        <v>851</v>
      </c>
    </row>
    <row r="710" spans="1:5" x14ac:dyDescent="0.3">
      <c r="A710" s="53" t="s">
        <v>436</v>
      </c>
      <c r="B710" s="54" t="s">
        <v>1592</v>
      </c>
      <c r="C710" s="53" t="s">
        <v>993</v>
      </c>
      <c r="D710" s="57" t="s">
        <v>994</v>
      </c>
      <c r="E710" s="53" t="s">
        <v>593</v>
      </c>
    </row>
    <row r="711" spans="1:5" x14ac:dyDescent="0.3">
      <c r="A711" s="53" t="s">
        <v>983</v>
      </c>
      <c r="B711" s="54" t="s">
        <v>1702</v>
      </c>
      <c r="C711" s="53" t="s">
        <v>1105</v>
      </c>
      <c r="D711" s="57" t="s">
        <v>997</v>
      </c>
      <c r="E711" s="53" t="s">
        <v>593</v>
      </c>
    </row>
    <row r="712" spans="1:5" ht="14.4" customHeight="1" x14ac:dyDescent="0.3">
      <c r="A712" s="53" t="s">
        <v>983</v>
      </c>
      <c r="B712" s="54" t="s">
        <v>1703</v>
      </c>
      <c r="C712" s="53" t="s">
        <v>984</v>
      </c>
      <c r="D712" s="57" t="s">
        <v>985</v>
      </c>
      <c r="E712" s="53" t="s">
        <v>1908</v>
      </c>
    </row>
    <row r="713" spans="1:5" ht="28.8" x14ac:dyDescent="0.3">
      <c r="A713" s="53" t="s">
        <v>1124</v>
      </c>
      <c r="B713" s="54" t="s">
        <v>1704</v>
      </c>
      <c r="C713" s="53" t="s">
        <v>1354</v>
      </c>
      <c r="D713" s="57" t="s">
        <v>972</v>
      </c>
      <c r="E713" s="53" t="s">
        <v>973</v>
      </c>
    </row>
    <row r="714" spans="1:5" x14ac:dyDescent="0.3">
      <c r="A714" s="53"/>
      <c r="B714" s="54"/>
      <c r="C714" s="53"/>
      <c r="D714" s="53"/>
      <c r="E714" s="53"/>
    </row>
    <row r="715" spans="1:5" ht="28.8" x14ac:dyDescent="0.55000000000000004">
      <c r="A715" s="44" t="s">
        <v>111</v>
      </c>
      <c r="B715" s="13"/>
      <c r="C715" s="19"/>
      <c r="D715" s="19"/>
      <c r="E715" s="44" t="str">
        <f>COUNTA(Table54[Город / Населённый пункт]) &amp; " ПАРТНЕР"</f>
        <v>21 ПАРТНЕР</v>
      </c>
    </row>
    <row r="716" spans="1:5" ht="15" thickBot="1" x14ac:dyDescent="0.35">
      <c r="A716" s="45" t="s">
        <v>16</v>
      </c>
      <c r="B716" s="14" t="s">
        <v>17</v>
      </c>
      <c r="C716" s="35" t="s">
        <v>18</v>
      </c>
      <c r="D716" s="35" t="s">
        <v>19</v>
      </c>
      <c r="E716" s="122" t="s">
        <v>544</v>
      </c>
    </row>
    <row r="717" spans="1:5" ht="15" thickTop="1" x14ac:dyDescent="0.3">
      <c r="A717" s="53" t="s">
        <v>1015</v>
      </c>
      <c r="B717" s="54" t="s">
        <v>1705</v>
      </c>
      <c r="C717" s="53" t="s">
        <v>1016</v>
      </c>
      <c r="D717" s="53" t="s">
        <v>1017</v>
      </c>
      <c r="E717" s="53" t="s">
        <v>550</v>
      </c>
    </row>
    <row r="718" spans="1:5" ht="28.8" x14ac:dyDescent="0.3">
      <c r="A718" s="53" t="s">
        <v>58</v>
      </c>
      <c r="B718" s="54" t="s">
        <v>1706</v>
      </c>
      <c r="C718" s="53" t="s">
        <v>998</v>
      </c>
      <c r="D718" s="53" t="s">
        <v>999</v>
      </c>
      <c r="E718" s="53" t="s">
        <v>1000</v>
      </c>
    </row>
    <row r="719" spans="1:5" x14ac:dyDescent="0.3">
      <c r="A719" s="53" t="s">
        <v>58</v>
      </c>
      <c r="B719" s="54" t="s">
        <v>1707</v>
      </c>
      <c r="C719" s="53" t="s">
        <v>1801</v>
      </c>
      <c r="D719" s="53" t="s">
        <v>1038</v>
      </c>
      <c r="E719" s="53" t="s">
        <v>550</v>
      </c>
    </row>
    <row r="720" spans="1:5" ht="28.8" x14ac:dyDescent="0.3">
      <c r="A720" s="53" t="s">
        <v>1005</v>
      </c>
      <c r="B720" s="54" t="s">
        <v>1708</v>
      </c>
      <c r="C720" s="53" t="s">
        <v>1006</v>
      </c>
      <c r="D720" s="53" t="s">
        <v>1007</v>
      </c>
      <c r="E720" s="53" t="s">
        <v>1008</v>
      </c>
    </row>
    <row r="721" spans="1:5" x14ac:dyDescent="0.3">
      <c r="A721" s="53" t="s">
        <v>1001</v>
      </c>
      <c r="B721" s="54" t="s">
        <v>1709</v>
      </c>
      <c r="C721" s="53" t="s">
        <v>1802</v>
      </c>
      <c r="D721" s="53" t="s">
        <v>1002</v>
      </c>
      <c r="E721" s="53" t="s">
        <v>766</v>
      </c>
    </row>
    <row r="722" spans="1:5" ht="28.8" x14ac:dyDescent="0.3">
      <c r="A722" s="53" t="s">
        <v>1001</v>
      </c>
      <c r="B722" s="54" t="s">
        <v>1710</v>
      </c>
      <c r="C722" s="53" t="s">
        <v>1003</v>
      </c>
      <c r="D722" s="57" t="s">
        <v>1898</v>
      </c>
      <c r="E722" s="53" t="s">
        <v>1004</v>
      </c>
    </row>
    <row r="723" spans="1:5" ht="28.8" x14ac:dyDescent="0.3">
      <c r="A723" s="53" t="s">
        <v>1039</v>
      </c>
      <c r="B723" s="54" t="s">
        <v>1711</v>
      </c>
      <c r="C723" s="53" t="s">
        <v>1355</v>
      </c>
      <c r="D723" s="57" t="s">
        <v>1097</v>
      </c>
      <c r="E723" s="53" t="s">
        <v>550</v>
      </c>
    </row>
    <row r="724" spans="1:5" x14ac:dyDescent="0.3">
      <c r="A724" s="53" t="s">
        <v>482</v>
      </c>
      <c r="B724" s="54" t="s">
        <v>1712</v>
      </c>
      <c r="C724" s="53" t="s">
        <v>1009</v>
      </c>
      <c r="D724" s="57" t="s">
        <v>1010</v>
      </c>
      <c r="E724" s="53" t="s">
        <v>550</v>
      </c>
    </row>
    <row r="725" spans="1:5" ht="28.8" x14ac:dyDescent="0.3">
      <c r="A725" s="53" t="s">
        <v>482</v>
      </c>
      <c r="B725" s="54" t="s">
        <v>1713</v>
      </c>
      <c r="C725" s="53" t="s">
        <v>1092</v>
      </c>
      <c r="D725" s="57" t="s">
        <v>1093</v>
      </c>
      <c r="E725" s="53" t="s">
        <v>1004</v>
      </c>
    </row>
    <row r="726" spans="1:5" ht="28.8" x14ac:dyDescent="0.3">
      <c r="A726" s="53" t="s">
        <v>482</v>
      </c>
      <c r="B726" s="54" t="s">
        <v>1714</v>
      </c>
      <c r="C726" s="53" t="s">
        <v>1011</v>
      </c>
      <c r="D726" s="57" t="s">
        <v>1012</v>
      </c>
      <c r="E726" s="53" t="s">
        <v>550</v>
      </c>
    </row>
    <row r="727" spans="1:5" x14ac:dyDescent="0.3">
      <c r="A727" s="53" t="s">
        <v>1094</v>
      </c>
      <c r="B727" s="54" t="s">
        <v>1715</v>
      </c>
      <c r="C727" s="53" t="s">
        <v>1095</v>
      </c>
      <c r="D727" s="57" t="s">
        <v>1096</v>
      </c>
      <c r="E727" s="53" t="s">
        <v>766</v>
      </c>
    </row>
    <row r="728" spans="1:5" x14ac:dyDescent="0.3">
      <c r="A728" s="53" t="s">
        <v>1022</v>
      </c>
      <c r="B728" s="54" t="s">
        <v>1716</v>
      </c>
      <c r="C728" s="53" t="s">
        <v>1023</v>
      </c>
      <c r="D728" s="57" t="s">
        <v>1024</v>
      </c>
      <c r="E728" s="53" t="s">
        <v>550</v>
      </c>
    </row>
    <row r="729" spans="1:5" x14ac:dyDescent="0.3">
      <c r="A729" s="53" t="s">
        <v>490</v>
      </c>
      <c r="B729" s="54" t="s">
        <v>1361</v>
      </c>
      <c r="C729" s="53" t="s">
        <v>1020</v>
      </c>
      <c r="D729" s="57" t="s">
        <v>1021</v>
      </c>
      <c r="E729" s="53" t="s">
        <v>766</v>
      </c>
    </row>
    <row r="730" spans="1:5" ht="28.8" x14ac:dyDescent="0.3">
      <c r="A730" s="53" t="s">
        <v>490</v>
      </c>
      <c r="B730" s="54" t="s">
        <v>1717</v>
      </c>
      <c r="C730" s="53" t="s">
        <v>1018</v>
      </c>
      <c r="D730" s="57" t="s">
        <v>1019</v>
      </c>
      <c r="E730" s="53" t="s">
        <v>1000</v>
      </c>
    </row>
    <row r="731" spans="1:5" x14ac:dyDescent="0.3">
      <c r="A731" s="53" t="s">
        <v>1025</v>
      </c>
      <c r="B731" s="54" t="s">
        <v>1718</v>
      </c>
      <c r="C731" s="53" t="s">
        <v>1026</v>
      </c>
      <c r="D731" s="57" t="s">
        <v>1899</v>
      </c>
      <c r="E731" s="53" t="s">
        <v>766</v>
      </c>
    </row>
    <row r="732" spans="1:5" ht="28.8" x14ac:dyDescent="0.3">
      <c r="A732" s="53" t="s">
        <v>1209</v>
      </c>
      <c r="B732" s="54" t="s">
        <v>1719</v>
      </c>
      <c r="C732" s="53" t="s">
        <v>1210</v>
      </c>
      <c r="D732" s="57" t="s">
        <v>1900</v>
      </c>
      <c r="E732" s="53" t="s">
        <v>550</v>
      </c>
    </row>
    <row r="733" spans="1:5" ht="28.8" x14ac:dyDescent="0.3">
      <c r="A733" s="53" t="s">
        <v>1027</v>
      </c>
      <c r="B733" s="54" t="s">
        <v>1720</v>
      </c>
      <c r="C733" s="53" t="s">
        <v>1028</v>
      </c>
      <c r="D733" s="57" t="s">
        <v>1029</v>
      </c>
      <c r="E733" s="53" t="s">
        <v>1030</v>
      </c>
    </row>
    <row r="734" spans="1:5" x14ac:dyDescent="0.3">
      <c r="A734" s="53" t="s">
        <v>496</v>
      </c>
      <c r="B734" s="54" t="s">
        <v>1721</v>
      </c>
      <c r="C734" s="53" t="s">
        <v>1031</v>
      </c>
      <c r="D734" s="57" t="s">
        <v>1032</v>
      </c>
      <c r="E734" s="53" t="s">
        <v>550</v>
      </c>
    </row>
    <row r="735" spans="1:5" x14ac:dyDescent="0.3">
      <c r="A735" s="53" t="s">
        <v>1035</v>
      </c>
      <c r="B735" s="54" t="s">
        <v>1360</v>
      </c>
      <c r="C735" s="53" t="s">
        <v>1036</v>
      </c>
      <c r="D735" s="57" t="s">
        <v>1037</v>
      </c>
      <c r="E735" s="53" t="s">
        <v>550</v>
      </c>
    </row>
    <row r="736" spans="1:5" x14ac:dyDescent="0.3">
      <c r="A736" s="53" t="s">
        <v>1211</v>
      </c>
      <c r="B736" s="54" t="s">
        <v>1722</v>
      </c>
      <c r="C736" s="53" t="s">
        <v>1212</v>
      </c>
      <c r="D736" s="57" t="s">
        <v>1213</v>
      </c>
      <c r="E736" s="53" t="s">
        <v>550</v>
      </c>
    </row>
    <row r="737" spans="1:5" x14ac:dyDescent="0.3">
      <c r="A737" s="53" t="s">
        <v>459</v>
      </c>
      <c r="B737" s="54" t="s">
        <v>1723</v>
      </c>
      <c r="C737" s="53" t="s">
        <v>1033</v>
      </c>
      <c r="D737" s="57" t="s">
        <v>1034</v>
      </c>
      <c r="E737" s="53" t="s">
        <v>550</v>
      </c>
    </row>
    <row r="738" spans="1:5" x14ac:dyDescent="0.3">
      <c r="A738" s="53"/>
      <c r="B738" s="54"/>
      <c r="C738" s="53"/>
      <c r="D738" s="53"/>
      <c r="E738" s="53"/>
    </row>
    <row r="739" spans="1:5" ht="28.8" x14ac:dyDescent="0.55000000000000004">
      <c r="A739" s="44" t="s">
        <v>112</v>
      </c>
      <c r="B739" s="13"/>
      <c r="C739" s="19"/>
      <c r="D739" s="19"/>
      <c r="E739" s="44" t="str">
        <f>COUNTA(Table55[Город / Населённый пункт]) &amp; " ПАРТНЕРОВ"</f>
        <v>6 ПАРТНЕРОВ</v>
      </c>
    </row>
    <row r="740" spans="1:5" ht="15" thickBot="1" x14ac:dyDescent="0.35">
      <c r="A740" s="45" t="s">
        <v>16</v>
      </c>
      <c r="B740" s="14" t="s">
        <v>17</v>
      </c>
      <c r="C740" s="35" t="s">
        <v>18</v>
      </c>
      <c r="D740" s="35" t="s">
        <v>19</v>
      </c>
      <c r="E740" s="122" t="s">
        <v>544</v>
      </c>
    </row>
    <row r="741" spans="1:5" ht="15" thickTop="1" x14ac:dyDescent="0.3">
      <c r="A741" s="53" t="s">
        <v>644</v>
      </c>
      <c r="B741" s="54" t="s">
        <v>1724</v>
      </c>
      <c r="C741" s="53" t="s">
        <v>1120</v>
      </c>
      <c r="D741" s="91" t="s">
        <v>1121</v>
      </c>
      <c r="E741" s="53" t="s">
        <v>647</v>
      </c>
    </row>
    <row r="742" spans="1:5" x14ac:dyDescent="0.3">
      <c r="A742" s="53" t="s">
        <v>1042</v>
      </c>
      <c r="B742" s="54" t="s">
        <v>1725</v>
      </c>
      <c r="C742" s="53" t="s">
        <v>1043</v>
      </c>
      <c r="D742" s="53" t="s">
        <v>1044</v>
      </c>
      <c r="E742" s="53" t="s">
        <v>632</v>
      </c>
    </row>
    <row r="743" spans="1:5" x14ac:dyDescent="0.3">
      <c r="A743" s="53" t="s">
        <v>76</v>
      </c>
      <c r="B743" s="54" t="s">
        <v>1726</v>
      </c>
      <c r="C743" s="53" t="s">
        <v>1814</v>
      </c>
      <c r="D743" s="53" t="s">
        <v>631</v>
      </c>
      <c r="E743" s="53" t="s">
        <v>632</v>
      </c>
    </row>
    <row r="744" spans="1:5" x14ac:dyDescent="0.3">
      <c r="A744" s="53" t="s">
        <v>76</v>
      </c>
      <c r="B744" s="54" t="s">
        <v>1727</v>
      </c>
      <c r="C744" s="53" t="s">
        <v>1040</v>
      </c>
      <c r="D744" s="53" t="s">
        <v>1041</v>
      </c>
      <c r="E744" s="53" t="s">
        <v>647</v>
      </c>
    </row>
    <row r="745" spans="1:5" x14ac:dyDescent="0.3">
      <c r="A745" s="53" t="s">
        <v>76</v>
      </c>
      <c r="B745" s="54" t="s">
        <v>1728</v>
      </c>
      <c r="C745" s="53" t="s">
        <v>640</v>
      </c>
      <c r="D745" s="53" t="s">
        <v>641</v>
      </c>
      <c r="E745" s="53" t="s">
        <v>647</v>
      </c>
    </row>
    <row r="746" spans="1:5" x14ac:dyDescent="0.3">
      <c r="A746" s="53" t="s">
        <v>76</v>
      </c>
      <c r="B746" s="54" t="s">
        <v>1729</v>
      </c>
      <c r="C746" s="53" t="s">
        <v>651</v>
      </c>
      <c r="D746" s="57" t="s">
        <v>1901</v>
      </c>
      <c r="E746" s="53" t="s">
        <v>652</v>
      </c>
    </row>
    <row r="747" spans="1:5" x14ac:dyDescent="0.3">
      <c r="A747" s="53"/>
      <c r="B747" s="54"/>
      <c r="C747" s="53"/>
      <c r="D747" s="53"/>
      <c r="E747" s="53"/>
    </row>
    <row r="748" spans="1:5" ht="28.8" x14ac:dyDescent="0.55000000000000004">
      <c r="A748" s="44" t="s">
        <v>113</v>
      </c>
      <c r="B748" s="13"/>
      <c r="C748" s="19"/>
      <c r="D748" s="19"/>
      <c r="E748" s="44" t="str">
        <f>COUNTA(Table56[Город / Населённый пункт]) &amp; " ПАРТНЕРОВ"</f>
        <v>12 ПАРТНЕРОВ</v>
      </c>
    </row>
    <row r="749" spans="1:5" ht="15" thickBot="1" x14ac:dyDescent="0.35">
      <c r="A749" s="45" t="s">
        <v>16</v>
      </c>
      <c r="B749" s="14" t="s">
        <v>17</v>
      </c>
      <c r="C749" s="35" t="s">
        <v>18</v>
      </c>
      <c r="D749" s="35" t="s">
        <v>19</v>
      </c>
      <c r="E749" s="122" t="s">
        <v>544</v>
      </c>
    </row>
    <row r="750" spans="1:5" ht="15" thickTop="1" x14ac:dyDescent="0.3">
      <c r="A750" s="53" t="s">
        <v>1238</v>
      </c>
      <c r="B750" s="54" t="s">
        <v>1358</v>
      </c>
      <c r="C750" s="53" t="s">
        <v>1356</v>
      </c>
      <c r="D750" s="57" t="s">
        <v>1045</v>
      </c>
      <c r="E750" s="53" t="s">
        <v>632</v>
      </c>
    </row>
    <row r="751" spans="1:5" x14ac:dyDescent="0.3">
      <c r="A751" s="53" t="s">
        <v>1238</v>
      </c>
      <c r="B751" s="54" t="s">
        <v>1359</v>
      </c>
      <c r="C751" s="53" t="s">
        <v>1357</v>
      </c>
      <c r="D751" s="57" t="s">
        <v>1047</v>
      </c>
      <c r="E751" s="53" t="s">
        <v>632</v>
      </c>
    </row>
    <row r="752" spans="1:5" x14ac:dyDescent="0.3">
      <c r="A752" s="53" t="s">
        <v>85</v>
      </c>
      <c r="B752" s="54" t="s">
        <v>1730</v>
      </c>
      <c r="C752" s="53" t="s">
        <v>1050</v>
      </c>
      <c r="D752" s="57" t="s">
        <v>1051</v>
      </c>
      <c r="E752" s="53" t="s">
        <v>1250</v>
      </c>
    </row>
    <row r="753" spans="1:5" x14ac:dyDescent="0.3">
      <c r="A753" s="53" t="s">
        <v>85</v>
      </c>
      <c r="B753" s="54" t="s">
        <v>1731</v>
      </c>
      <c r="C753" s="53" t="s">
        <v>1048</v>
      </c>
      <c r="D753" s="57" t="s">
        <v>1049</v>
      </c>
      <c r="E753" s="53" t="s">
        <v>1250</v>
      </c>
    </row>
    <row r="754" spans="1:5" x14ac:dyDescent="0.3">
      <c r="A754" s="53" t="s">
        <v>85</v>
      </c>
      <c r="B754" s="54" t="s">
        <v>1732</v>
      </c>
      <c r="C754" s="53" t="s">
        <v>1107</v>
      </c>
      <c r="D754" s="57" t="s">
        <v>1061</v>
      </c>
      <c r="E754" s="53" t="s">
        <v>708</v>
      </c>
    </row>
    <row r="755" spans="1:5" x14ac:dyDescent="0.3">
      <c r="A755" s="53" t="s">
        <v>1059</v>
      </c>
      <c r="B755" s="54" t="s">
        <v>1733</v>
      </c>
      <c r="C755" s="53" t="s">
        <v>1106</v>
      </c>
      <c r="D755" s="57" t="s">
        <v>1060</v>
      </c>
      <c r="E755" s="53" t="s">
        <v>708</v>
      </c>
    </row>
    <row r="756" spans="1:5" x14ac:dyDescent="0.3">
      <c r="A756" s="53" t="s">
        <v>1059</v>
      </c>
      <c r="B756" s="54" t="s">
        <v>1734</v>
      </c>
      <c r="C756" s="53" t="s">
        <v>1803</v>
      </c>
      <c r="D756" s="57" t="s">
        <v>1309</v>
      </c>
      <c r="E756" s="53" t="s">
        <v>602</v>
      </c>
    </row>
    <row r="757" spans="1:5" x14ac:dyDescent="0.3">
      <c r="A757" s="53" t="s">
        <v>508</v>
      </c>
      <c r="B757" s="54" t="s">
        <v>1052</v>
      </c>
      <c r="C757" s="53" t="s">
        <v>510</v>
      </c>
      <c r="D757" s="57" t="s">
        <v>511</v>
      </c>
      <c r="E757" s="53" t="s">
        <v>602</v>
      </c>
    </row>
    <row r="758" spans="1:5" x14ac:dyDescent="0.3">
      <c r="A758" s="53" t="s">
        <v>512</v>
      </c>
      <c r="B758" s="54" t="s">
        <v>1519</v>
      </c>
      <c r="C758" s="53" t="s">
        <v>513</v>
      </c>
      <c r="D758" s="57" t="s">
        <v>1902</v>
      </c>
      <c r="E758" s="53" t="s">
        <v>1046</v>
      </c>
    </row>
    <row r="759" spans="1:5" x14ac:dyDescent="0.3">
      <c r="A759" s="53" t="s">
        <v>1053</v>
      </c>
      <c r="B759" s="54" t="s">
        <v>1734</v>
      </c>
      <c r="C759" s="53" t="s">
        <v>1054</v>
      </c>
      <c r="D759" s="57" t="s">
        <v>1055</v>
      </c>
      <c r="E759" s="53" t="s">
        <v>1056</v>
      </c>
    </row>
    <row r="760" spans="1:5" x14ac:dyDescent="0.3">
      <c r="A760" s="53" t="s">
        <v>1057</v>
      </c>
      <c r="B760" s="54" t="s">
        <v>1735</v>
      </c>
      <c r="C760" s="53" t="s">
        <v>1231</v>
      </c>
      <c r="D760" s="57" t="s">
        <v>1058</v>
      </c>
      <c r="E760" s="53" t="s">
        <v>708</v>
      </c>
    </row>
    <row r="761" spans="1:5" x14ac:dyDescent="0.3">
      <c r="A761" s="53" t="s">
        <v>514</v>
      </c>
      <c r="B761" s="54" t="s">
        <v>1520</v>
      </c>
      <c r="C761" s="53" t="s">
        <v>1816</v>
      </c>
      <c r="D761" s="57" t="s">
        <v>1903</v>
      </c>
      <c r="E761" s="53" t="s">
        <v>1250</v>
      </c>
    </row>
    <row r="762" spans="1:5" x14ac:dyDescent="0.3">
      <c r="A762" s="53"/>
      <c r="B762" s="54"/>
      <c r="C762" s="53"/>
      <c r="D762" s="53"/>
      <c r="E762" s="53"/>
    </row>
    <row r="763" spans="1:5" ht="28.8" x14ac:dyDescent="0.55000000000000004">
      <c r="A763" s="44" t="s">
        <v>114</v>
      </c>
      <c r="B763" s="13"/>
      <c r="C763" s="19"/>
      <c r="D763" s="19"/>
      <c r="E763" s="44" t="str">
        <f>COUNTA(Table57[Город / Населённый пункт]) &amp; " ПАРТНЕР"</f>
        <v>1 ПАРТНЕР</v>
      </c>
    </row>
    <row r="764" spans="1:5" ht="15" thickBot="1" x14ac:dyDescent="0.35">
      <c r="A764" s="45" t="s">
        <v>16</v>
      </c>
      <c r="B764" s="14" t="s">
        <v>17</v>
      </c>
      <c r="C764" s="35" t="s">
        <v>18</v>
      </c>
      <c r="D764" s="35" t="s">
        <v>19</v>
      </c>
      <c r="E764" s="122" t="s">
        <v>544</v>
      </c>
    </row>
    <row r="765" spans="1:5" ht="15" thickTop="1" x14ac:dyDescent="0.3">
      <c r="A765" s="53" t="s">
        <v>103</v>
      </c>
      <c r="B765" s="54" t="s">
        <v>1449</v>
      </c>
      <c r="C765" s="53" t="s">
        <v>104</v>
      </c>
      <c r="D765" s="53" t="s">
        <v>1062</v>
      </c>
      <c r="E765" s="53" t="s">
        <v>766</v>
      </c>
    </row>
    <row r="766" spans="1:5" x14ac:dyDescent="0.3">
      <c r="A766" s="53"/>
      <c r="B766" s="54"/>
      <c r="C766" s="53"/>
      <c r="D766" s="53"/>
      <c r="E766" s="53"/>
    </row>
    <row r="767" spans="1:5" x14ac:dyDescent="0.3">
      <c r="A767" s="53"/>
      <c r="B767" s="54"/>
      <c r="C767" s="53"/>
      <c r="D767" s="53"/>
      <c r="E767" s="53"/>
    </row>
    <row r="768" spans="1:5" ht="28.8" x14ac:dyDescent="0.55000000000000004">
      <c r="A768" s="44" t="s">
        <v>118</v>
      </c>
      <c r="B768" s="13"/>
      <c r="C768" s="19"/>
      <c r="D768" s="19"/>
      <c r="E768" s="44" t="str">
        <f>COUNTA(Table58[Город / Населённый пункт]) &amp; " ПАРТНЕР"</f>
        <v>1 ПАРТНЕР</v>
      </c>
    </row>
    <row r="769" spans="1:5" ht="15" thickBot="1" x14ac:dyDescent="0.35">
      <c r="A769" s="45" t="s">
        <v>16</v>
      </c>
      <c r="B769" s="14" t="s">
        <v>17</v>
      </c>
      <c r="C769" s="35" t="s">
        <v>18</v>
      </c>
      <c r="D769" s="35" t="s">
        <v>19</v>
      </c>
      <c r="E769" s="122" t="s">
        <v>544</v>
      </c>
    </row>
    <row r="770" spans="1:5" ht="15" thickTop="1" x14ac:dyDescent="0.3">
      <c r="A770" s="53" t="s">
        <v>101</v>
      </c>
      <c r="B770" s="54" t="s">
        <v>1454</v>
      </c>
      <c r="C770" s="53" t="s">
        <v>1804</v>
      </c>
      <c r="D770" s="53" t="s">
        <v>1063</v>
      </c>
      <c r="E770" s="53" t="s">
        <v>632</v>
      </c>
    </row>
    <row r="771" spans="1:5" x14ac:dyDescent="0.3">
      <c r="A771" s="53"/>
      <c r="B771" s="54"/>
      <c r="C771" s="53"/>
      <c r="D771" s="53"/>
      <c r="E771" s="53"/>
    </row>
  </sheetData>
  <sheetProtection insertRows="0"/>
  <hyperlinks>
    <hyperlink ref="A6" display="ДИЛЕРЫ WABCO"/>
    <hyperlink ref="C6" display="WABCO-SHOP"/>
    <hyperlink ref="A8:C8" display="СЕРВИСНЫЕ ПАРТНЕРЫ WABCO С ПОДДЕРЖКОЙ ГАРАНТИИ"/>
    <hyperlink ref="A10:D10" location="'Партнеры WABCO '!A467" display="СЕРВИСНЫЕ ПАРТНЕРЫ WABCO БЕЗ ПОДДЕРЖКИ ГАРАНТИИ"/>
    <hyperlink ref="A8:D8" location="'Партнеры WABCO '!A355" display="СЕРВИСНЫЕ ПАРТНЕРЫ WABCO С ПОДДЕРЖКОЙ ГАРАНТИИ"/>
    <hyperlink ref="C6:D6" location="'Партнеры WABCO '!A110" display="WABCO-SHOP"/>
    <hyperlink ref="A6:B6" location="'Партнеры WABCO '!A12" display="ДИЛЕРЫ WABCO"/>
  </hyperlink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1" manualBreakCount="1">
    <brk id="59" max="16383" man="1"/>
  </rowBreaks>
  <drawing r:id="rId2"/>
  <tableParts count="5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opLeftCell="B2" workbookViewId="0">
      <selection activeCell="F15" sqref="F15"/>
    </sheetView>
  </sheetViews>
  <sheetFormatPr defaultRowHeight="14.4" x14ac:dyDescent="0.3"/>
  <cols>
    <col min="1" max="1" width="66.88671875" customWidth="1"/>
    <col min="2" max="2" width="28.109375" customWidth="1"/>
    <col min="3" max="3" width="25.109375" customWidth="1"/>
    <col min="4" max="4" width="28.33203125" customWidth="1"/>
    <col min="5" max="5" width="64.6640625" customWidth="1"/>
  </cols>
  <sheetData>
    <row r="1" spans="1:5" ht="29.4" thickBot="1" x14ac:dyDescent="0.6">
      <c r="A1" s="77" t="s">
        <v>110</v>
      </c>
      <c r="B1" s="78" t="s">
        <v>1067</v>
      </c>
      <c r="C1" s="78" t="s">
        <v>1078</v>
      </c>
      <c r="D1" s="78" t="s">
        <v>1068</v>
      </c>
      <c r="E1" s="78" t="s">
        <v>1070</v>
      </c>
    </row>
    <row r="2" spans="1:5" ht="21.75" customHeight="1" thickBot="1" x14ac:dyDescent="0.45">
      <c r="A2" s="79" t="s">
        <v>21</v>
      </c>
      <c r="B2" s="73" t="s">
        <v>1079</v>
      </c>
      <c r="C2" s="73" t="s">
        <v>1112</v>
      </c>
      <c r="D2" s="74" t="s">
        <v>1100</v>
      </c>
      <c r="E2" s="142" t="s">
        <v>1206</v>
      </c>
    </row>
    <row r="3" spans="1:5" ht="21.6" thickBot="1" x14ac:dyDescent="0.45">
      <c r="A3" s="80"/>
      <c r="B3" s="67" t="s">
        <v>1080</v>
      </c>
      <c r="C3" s="67" t="s">
        <v>1101</v>
      </c>
      <c r="D3" s="74" t="s">
        <v>1100</v>
      </c>
      <c r="E3" s="143"/>
    </row>
    <row r="4" spans="1:5" ht="21.6" thickBot="1" x14ac:dyDescent="0.45">
      <c r="A4" s="80"/>
      <c r="B4" s="67" t="s">
        <v>1204</v>
      </c>
      <c r="C4" s="67" t="s">
        <v>1205</v>
      </c>
      <c r="D4" s="74" t="s">
        <v>1100</v>
      </c>
      <c r="E4" s="84"/>
    </row>
    <row r="5" spans="1:5" ht="21" x14ac:dyDescent="0.4">
      <c r="A5" s="81" t="s">
        <v>32</v>
      </c>
      <c r="B5" s="71" t="s">
        <v>1065</v>
      </c>
      <c r="C5" s="72" t="s">
        <v>1113</v>
      </c>
      <c r="D5" s="72" t="s">
        <v>1069</v>
      </c>
      <c r="E5" s="140" t="s">
        <v>1160</v>
      </c>
    </row>
    <row r="6" spans="1:5" ht="21.6" thickBot="1" x14ac:dyDescent="0.45">
      <c r="A6" s="81" t="s">
        <v>32</v>
      </c>
      <c r="B6" s="69" t="s">
        <v>1066</v>
      </c>
      <c r="C6" s="70" t="s">
        <v>1114</v>
      </c>
      <c r="D6" s="70"/>
      <c r="E6" s="141"/>
    </row>
    <row r="7" spans="1:5" ht="42.6" thickBot="1" x14ac:dyDescent="0.45">
      <c r="A7" s="82" t="s">
        <v>33</v>
      </c>
      <c r="B7" s="75" t="s">
        <v>1071</v>
      </c>
      <c r="C7" s="75" t="s">
        <v>1115</v>
      </c>
      <c r="D7" s="76"/>
      <c r="E7" s="84" t="s">
        <v>1128</v>
      </c>
    </row>
    <row r="8" spans="1:5" ht="21.6" thickBot="1" x14ac:dyDescent="0.45">
      <c r="A8" s="82" t="s">
        <v>40</v>
      </c>
      <c r="B8" s="75" t="s">
        <v>1110</v>
      </c>
      <c r="C8" s="75" t="s">
        <v>1116</v>
      </c>
      <c r="D8" s="76"/>
      <c r="E8" s="84"/>
    </row>
    <row r="9" spans="1:5" ht="21" customHeight="1" x14ac:dyDescent="0.4">
      <c r="A9" s="81" t="s">
        <v>1074</v>
      </c>
      <c r="B9" s="73" t="s">
        <v>1072</v>
      </c>
      <c r="C9" s="73" t="s">
        <v>1117</v>
      </c>
      <c r="D9" s="74" t="s">
        <v>1075</v>
      </c>
      <c r="E9" s="140" t="s">
        <v>1102</v>
      </c>
    </row>
    <row r="10" spans="1:5" ht="21.6" thickBot="1" x14ac:dyDescent="0.45">
      <c r="A10" s="81" t="s">
        <v>1074</v>
      </c>
      <c r="B10" s="67" t="s">
        <v>1073</v>
      </c>
      <c r="C10" s="67" t="s">
        <v>1118</v>
      </c>
      <c r="D10" s="68" t="s">
        <v>1076</v>
      </c>
      <c r="E10" s="141"/>
    </row>
    <row r="11" spans="1:5" ht="21.6" thickBot="1" x14ac:dyDescent="0.45">
      <c r="A11" s="85" t="s">
        <v>54</v>
      </c>
      <c r="B11" s="86" t="s">
        <v>1077</v>
      </c>
      <c r="C11" s="87" t="s">
        <v>1119</v>
      </c>
      <c r="D11" s="87"/>
      <c r="E11" s="83"/>
    </row>
    <row r="12" spans="1:5" ht="21.6" thickBot="1" x14ac:dyDescent="0.45">
      <c r="A12" s="96" t="s">
        <v>112</v>
      </c>
      <c r="B12" s="75" t="s">
        <v>1086</v>
      </c>
      <c r="C12" s="75" t="s">
        <v>1087</v>
      </c>
      <c r="D12" s="75"/>
      <c r="E12" s="88" t="s">
        <v>1085</v>
      </c>
    </row>
    <row r="13" spans="1:5" ht="42.6" thickBot="1" x14ac:dyDescent="0.45">
      <c r="A13" s="96" t="s">
        <v>1111</v>
      </c>
      <c r="B13" s="75" t="s">
        <v>1088</v>
      </c>
      <c r="C13" s="75" t="s">
        <v>1230</v>
      </c>
      <c r="D13" s="75" t="s">
        <v>1103</v>
      </c>
      <c r="E13" s="88" t="s">
        <v>1089</v>
      </c>
    </row>
    <row r="14" spans="1:5" ht="21" x14ac:dyDescent="0.4">
      <c r="A14" s="81" t="s">
        <v>111</v>
      </c>
      <c r="B14" s="73" t="s">
        <v>1081</v>
      </c>
      <c r="C14" s="73" t="s">
        <v>1084</v>
      </c>
      <c r="D14" s="73"/>
      <c r="E14" s="140" t="s">
        <v>1285</v>
      </c>
    </row>
    <row r="15" spans="1:5" ht="21.6" thickBot="1" x14ac:dyDescent="0.45">
      <c r="A15" s="81" t="s">
        <v>111</v>
      </c>
      <c r="B15" s="67" t="s">
        <v>1109</v>
      </c>
      <c r="C15" s="67" t="s">
        <v>1083</v>
      </c>
      <c r="D15" s="67" t="s">
        <v>1082</v>
      </c>
      <c r="E15" s="141"/>
    </row>
  </sheetData>
  <mergeCells count="4">
    <mergeCell ref="E5:E6"/>
    <mergeCell ref="E14:E15"/>
    <mergeCell ref="E9:E10"/>
    <mergeCell ref="E2:E3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8" sqref="C8"/>
    </sheetView>
  </sheetViews>
  <sheetFormatPr defaultRowHeight="14.4" x14ac:dyDescent="0.3"/>
  <cols>
    <col min="1" max="1" width="13.5546875" bestFit="1" customWidth="1"/>
    <col min="2" max="2" width="11.88671875" bestFit="1" customWidth="1"/>
  </cols>
  <sheetData>
    <row r="1" spans="1:2" x14ac:dyDescent="0.3">
      <c r="A1" s="106"/>
      <c r="B1" s="106" t="s">
        <v>1159</v>
      </c>
    </row>
    <row r="2" spans="1:2" x14ac:dyDescent="0.3">
      <c r="A2" s="106" t="s">
        <v>1147</v>
      </c>
      <c r="B2" s="107">
        <v>42900</v>
      </c>
    </row>
    <row r="3" spans="1:2" x14ac:dyDescent="0.3">
      <c r="A3" s="106" t="s">
        <v>1146</v>
      </c>
      <c r="B3" s="107">
        <v>42919</v>
      </c>
    </row>
    <row r="4" spans="1:2" x14ac:dyDescent="0.3">
      <c r="A4" s="106" t="s">
        <v>1148</v>
      </c>
      <c r="B4" s="107">
        <v>42949</v>
      </c>
    </row>
    <row r="5" spans="1:2" x14ac:dyDescent="0.3">
      <c r="A5" s="106" t="s">
        <v>1149</v>
      </c>
      <c r="B5" s="107">
        <v>42920</v>
      </c>
    </row>
    <row r="6" spans="1:2" x14ac:dyDescent="0.3">
      <c r="A6" s="106" t="s">
        <v>1150</v>
      </c>
      <c r="B6" s="107">
        <v>42933</v>
      </c>
    </row>
    <row r="7" spans="1:2" x14ac:dyDescent="0.3">
      <c r="A7" s="106" t="s">
        <v>1151</v>
      </c>
      <c r="B7" s="107">
        <v>42933</v>
      </c>
    </row>
    <row r="8" spans="1:2" x14ac:dyDescent="0.3">
      <c r="A8" s="106" t="s">
        <v>1152</v>
      </c>
      <c r="B8" s="107">
        <v>42916</v>
      </c>
    </row>
    <row r="9" spans="1:2" x14ac:dyDescent="0.3">
      <c r="A9" s="106" t="s">
        <v>1153</v>
      </c>
      <c r="B9" s="107">
        <v>42919</v>
      </c>
    </row>
    <row r="10" spans="1:2" x14ac:dyDescent="0.3">
      <c r="A10" s="106" t="s">
        <v>1154</v>
      </c>
      <c r="B10" s="107">
        <v>42947</v>
      </c>
    </row>
    <row r="11" spans="1:2" x14ac:dyDescent="0.3">
      <c r="A11" s="106" t="s">
        <v>1155</v>
      </c>
      <c r="B11" s="107">
        <v>42919</v>
      </c>
    </row>
    <row r="12" spans="1:2" x14ac:dyDescent="0.3">
      <c r="A12" s="106" t="s">
        <v>1156</v>
      </c>
      <c r="B12" s="107">
        <v>42912</v>
      </c>
    </row>
    <row r="13" spans="1:2" x14ac:dyDescent="0.3">
      <c r="A13" s="106" t="s">
        <v>1157</v>
      </c>
      <c r="B13" s="107">
        <v>42943</v>
      </c>
    </row>
    <row r="14" spans="1:2" ht="15" x14ac:dyDescent="0.3">
      <c r="A14" s="106" t="s">
        <v>1158</v>
      </c>
      <c r="B14" s="107">
        <v>42919</v>
      </c>
    </row>
    <row r="15" spans="1:2" ht="15" x14ac:dyDescent="0.3">
      <c r="A15" s="106" t="s">
        <v>1161</v>
      </c>
      <c r="B15" s="107">
        <v>42951</v>
      </c>
    </row>
    <row r="16" spans="1:2" ht="15" x14ac:dyDescent="0.3">
      <c r="B16" s="105"/>
    </row>
  </sheetData>
  <autoFilter ref="A1:B15"/>
  <sortState ref="A2:B15">
    <sortCondition descending="1" ref="B2:B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Партнеры WABCO </vt:lpstr>
      <vt:lpstr>Контакты представителей WABCO</vt:lpstr>
      <vt:lpstr>Update</vt:lpstr>
    </vt:vector>
  </TitlesOfParts>
  <Company>WABCO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Zhukov, Dmitry</dc:creator>
  <cp:lastModifiedBy>Антон Яковлев</cp:lastModifiedBy>
  <cp:lastPrinted>2017-02-01T06:04:06Z</cp:lastPrinted>
  <dcterms:created xsi:type="dcterms:W3CDTF">2017-01-25T09:13:17Z</dcterms:created>
  <dcterms:modified xsi:type="dcterms:W3CDTF">2017-11-10T21:35:33Z</dcterms:modified>
</cp:coreProperties>
</file>